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45" windowWidth="19455" windowHeight="4170" firstSheet="27" activeTab="30"/>
  </bookViews>
  <sheets>
    <sheet name="LIGURIA" sheetId="16" r:id="rId1"/>
    <sheet name="EMILIA ROMAGNA" sheetId="17" r:id="rId2"/>
    <sheet name="VENETO" sheetId="15" r:id="rId3"/>
    <sheet name="LAZIO" sheetId="14" r:id="rId4"/>
    <sheet name="TOSCANA" sheetId="18" r:id="rId5"/>
    <sheet name="SICILIA" sheetId="19" r:id="rId6"/>
    <sheet name=" SORTEGGIO 6 SQ" sheetId="1" r:id="rId7"/>
    <sheet name="FORM SQ.ROSSA.NR.3 QUAL 3-4" sheetId="4" r:id="rId8"/>
    <sheet name="FORM SQ. BLU.NR.4 QUAL 3-4" sheetId="2" r:id="rId9"/>
    <sheet name="FOGLIO INC 3-4" sheetId="28" r:id="rId10"/>
    <sheet name="bollettino inc 3-4" sheetId="25" r:id="rId11"/>
    <sheet name="FORM SQ.ROSSA NR.5 QUAL 5-6" sheetId="11" r:id="rId12"/>
    <sheet name="FORM SQ.BLU NR 6 QUAL 5-6" sheetId="12" r:id="rId13"/>
    <sheet name="FOGLIO INC 5-6" sheetId="29" r:id="rId14"/>
    <sheet name="FORM SQ.ROSSA 1° SEMIF" sheetId="37" r:id="rId15"/>
    <sheet name="FORM SQ.BLU 1° SEMIF " sheetId="36" r:id="rId16"/>
    <sheet name="FOGLIO INC.1° SEMIF " sheetId="6" r:id="rId17"/>
    <sheet name="BOLLETTINO 1° SEMIF" sheetId="26" r:id="rId18"/>
    <sheet name="FORM SQ.ROSSA 2° SEMIF" sheetId="39" r:id="rId19"/>
    <sheet name="FORM SQ.BLU 2° SEMIF" sheetId="38" r:id="rId20"/>
    <sheet name="FOGLIO INC.2° SEMIF" sheetId="7" r:id="rId21"/>
    <sheet name="BOLLETTINO 2° SEMIF" sheetId="27" r:id="rId22"/>
    <sheet name="FORMAZIONE SQ.ROSSA REC" sheetId="34" r:id="rId23"/>
    <sheet name="FORMAZIONE SQ.BLU REC " sheetId="32" r:id="rId24"/>
    <sheet name="FOGLIO INC RECUPERO" sheetId="33" r:id="rId25"/>
    <sheet name="BOLLETTINO RECUPERO" sheetId="31" r:id="rId26"/>
    <sheet name="FORMAZIONE SQ.ROSSA FIN.1°-2°" sheetId="9" r:id="rId27"/>
    <sheet name="FORMAZIONE SQ.BLU FIN.1°-2°" sheetId="13" r:id="rId28"/>
    <sheet name="FOGLIO INC.FINALE 1°-2°" sheetId="8" r:id="rId29"/>
    <sheet name="BOLLETTINO FIN 1°-2°" sheetId="35" r:id="rId30"/>
    <sheet name="TAB 6 SQ." sheetId="20" r:id="rId31"/>
  </sheets>
  <externalReferences>
    <externalReference r:id="rId32"/>
    <externalReference r:id="rId33"/>
  </externalReferences>
  <definedNames>
    <definedName name="_xlnm.Print_Area" localSheetId="21">'BOLLETTINO 2° SEMIF'!$A$1:$Y$89</definedName>
  </definedNames>
  <calcPr calcId="145621"/>
</workbook>
</file>

<file path=xl/calcChain.xml><?xml version="1.0" encoding="utf-8"?>
<calcChain xmlns="http://schemas.openxmlformats.org/spreadsheetml/2006/main">
  <c r="BQ24" i="20" l="1"/>
  <c r="BR24" i="20"/>
  <c r="BS24" i="20"/>
  <c r="S20" i="8"/>
  <c r="S21" i="8"/>
  <c r="S22" i="8"/>
  <c r="S23" i="8"/>
  <c r="S24" i="8"/>
  <c r="S25" i="8"/>
  <c r="S26" i="8"/>
  <c r="S27" i="8"/>
  <c r="S28" i="8"/>
  <c r="R20" i="8"/>
  <c r="R21" i="8"/>
  <c r="R22" i="8"/>
  <c r="R23" i="8"/>
  <c r="R24" i="8"/>
  <c r="R25" i="8"/>
  <c r="R26" i="8"/>
  <c r="R27" i="8"/>
  <c r="R28" i="8"/>
  <c r="H20" i="8"/>
  <c r="H21" i="8"/>
  <c r="H22" i="8"/>
  <c r="H23" i="8"/>
  <c r="H24" i="8"/>
  <c r="H25" i="8"/>
  <c r="H26" i="8"/>
  <c r="H27" i="8"/>
  <c r="H28" i="8"/>
  <c r="P20" i="8"/>
  <c r="P21" i="8"/>
  <c r="P22" i="8"/>
  <c r="P23" i="8"/>
  <c r="P24" i="8"/>
  <c r="P25" i="8"/>
  <c r="P26" i="8"/>
  <c r="P27" i="8"/>
  <c r="P28" i="8"/>
  <c r="Q20" i="8"/>
  <c r="Q21" i="8"/>
  <c r="Q22" i="8"/>
  <c r="Q23" i="8"/>
  <c r="Q24" i="8"/>
  <c r="Q25" i="8"/>
  <c r="Q26" i="8"/>
  <c r="Q27" i="8"/>
  <c r="Q28" i="8"/>
  <c r="R22" i="33"/>
  <c r="R23" i="33"/>
  <c r="R24" i="33"/>
  <c r="R25" i="33"/>
  <c r="R26" i="33"/>
  <c r="R27" i="33"/>
  <c r="R28" i="33"/>
  <c r="Q20" i="33"/>
  <c r="Q21" i="33"/>
  <c r="Q22" i="33"/>
  <c r="Q23" i="33"/>
  <c r="Q24" i="33"/>
  <c r="Q25" i="33"/>
  <c r="Q26" i="33"/>
  <c r="Q27" i="33"/>
  <c r="Q28" i="33"/>
  <c r="P20" i="33"/>
  <c r="P21" i="33"/>
  <c r="P22" i="33"/>
  <c r="P23" i="33"/>
  <c r="P24" i="33"/>
  <c r="P25" i="33"/>
  <c r="P26" i="33"/>
  <c r="P27" i="33"/>
  <c r="P28" i="33"/>
  <c r="H20" i="33"/>
  <c r="H21" i="33"/>
  <c r="H22" i="33"/>
  <c r="H23" i="33"/>
  <c r="H24" i="33"/>
  <c r="H25" i="33"/>
  <c r="H26" i="33"/>
  <c r="H27" i="33"/>
  <c r="H28" i="33"/>
  <c r="S20" i="33"/>
  <c r="S21" i="33"/>
  <c r="S22" i="33"/>
  <c r="S23" i="33"/>
  <c r="S24" i="33"/>
  <c r="S25" i="33"/>
  <c r="S26" i="33"/>
  <c r="S27" i="33"/>
  <c r="S28" i="33"/>
  <c r="J20" i="8"/>
  <c r="J21" i="8"/>
  <c r="J22" i="8"/>
  <c r="J23" i="8"/>
  <c r="J24" i="8"/>
  <c r="J25" i="8"/>
  <c r="J26" i="8"/>
  <c r="J27" i="8"/>
  <c r="J28" i="8"/>
  <c r="J19" i="8"/>
  <c r="S20" i="7"/>
  <c r="S21" i="7"/>
  <c r="S22" i="7"/>
  <c r="S23" i="7"/>
  <c r="S24" i="7"/>
  <c r="S25" i="7"/>
  <c r="S26" i="7"/>
  <c r="S27" i="7"/>
  <c r="S28" i="7"/>
  <c r="R20" i="7"/>
  <c r="R21" i="7"/>
  <c r="R22" i="7"/>
  <c r="R23" i="7"/>
  <c r="R24" i="7"/>
  <c r="R25" i="7"/>
  <c r="R26" i="7"/>
  <c r="R27" i="7"/>
  <c r="R28" i="7"/>
  <c r="H20" i="7"/>
  <c r="H21" i="7"/>
  <c r="H22" i="7"/>
  <c r="H23" i="7"/>
  <c r="H24" i="7"/>
  <c r="H25" i="7"/>
  <c r="H26" i="7"/>
  <c r="H27" i="7"/>
  <c r="H28" i="7"/>
  <c r="P20" i="7"/>
  <c r="P21" i="7"/>
  <c r="P22" i="7"/>
  <c r="P23" i="7"/>
  <c r="P24" i="7"/>
  <c r="P25" i="7"/>
  <c r="P26" i="7"/>
  <c r="P27" i="7"/>
  <c r="P28" i="7"/>
  <c r="B20" i="8"/>
  <c r="B21" i="8"/>
  <c r="B22" i="8"/>
  <c r="B23" i="8"/>
  <c r="B24" i="8"/>
  <c r="B25" i="8"/>
  <c r="B26" i="8"/>
  <c r="B27" i="8"/>
  <c r="B28" i="8"/>
  <c r="B19" i="8"/>
  <c r="J20" i="33"/>
  <c r="J21" i="33"/>
  <c r="J22" i="33"/>
  <c r="J23" i="33"/>
  <c r="J24" i="33"/>
  <c r="J25" i="33"/>
  <c r="J26" i="33"/>
  <c r="J27" i="33"/>
  <c r="J28" i="33"/>
  <c r="J19" i="33"/>
  <c r="B20" i="33"/>
  <c r="B21" i="33"/>
  <c r="B22" i="33"/>
  <c r="B23" i="33"/>
  <c r="B24" i="33"/>
  <c r="B25" i="33"/>
  <c r="B26" i="33"/>
  <c r="B27" i="33"/>
  <c r="B28" i="33"/>
  <c r="B19" i="33"/>
  <c r="B15" i="33"/>
  <c r="S25" i="6"/>
  <c r="R20" i="6"/>
  <c r="R21" i="6"/>
  <c r="R22" i="6"/>
  <c r="R23" i="6"/>
  <c r="R24" i="6"/>
  <c r="R25" i="6"/>
  <c r="R26" i="6"/>
  <c r="R27" i="6"/>
  <c r="R28" i="6"/>
  <c r="P20" i="6"/>
  <c r="P21" i="6"/>
  <c r="P22" i="6"/>
  <c r="P23" i="6"/>
  <c r="P24" i="6"/>
  <c r="P25" i="6"/>
  <c r="P26" i="6"/>
  <c r="P27" i="6"/>
  <c r="P28" i="6"/>
  <c r="I20" i="6"/>
  <c r="I21" i="6"/>
  <c r="I22" i="6"/>
  <c r="I23" i="6"/>
  <c r="I24" i="6"/>
  <c r="I25" i="6"/>
  <c r="I26" i="6"/>
  <c r="I27" i="6"/>
  <c r="I28" i="6"/>
  <c r="H20" i="6"/>
  <c r="H21" i="6"/>
  <c r="H22" i="6"/>
  <c r="H23" i="6"/>
  <c r="H24" i="6"/>
  <c r="H25" i="6"/>
  <c r="H26" i="6"/>
  <c r="H27" i="6"/>
  <c r="H28" i="6"/>
  <c r="AE62" i="20"/>
  <c r="AE58" i="20"/>
  <c r="Q22" i="28"/>
  <c r="Q23" i="28"/>
  <c r="Q24" i="28"/>
  <c r="Q25" i="28"/>
  <c r="Q26" i="28"/>
  <c r="Q27" i="28"/>
  <c r="Q28" i="28"/>
  <c r="R23" i="28"/>
  <c r="R24" i="28"/>
  <c r="R25" i="28"/>
  <c r="R26" i="28"/>
  <c r="R27" i="28"/>
  <c r="R28" i="28"/>
  <c r="S22" i="28"/>
  <c r="S23" i="28"/>
  <c r="S24" i="28"/>
  <c r="S25" i="28"/>
  <c r="S26" i="28"/>
  <c r="S27" i="28"/>
  <c r="S28" i="28"/>
  <c r="R20" i="28"/>
  <c r="R21" i="28"/>
  <c r="R22" i="28"/>
  <c r="P20" i="28"/>
  <c r="P21" i="28"/>
  <c r="P22" i="28"/>
  <c r="P23" i="28"/>
  <c r="P24" i="28"/>
  <c r="P25" i="28"/>
  <c r="P26" i="28"/>
  <c r="P27" i="28"/>
  <c r="P28" i="28"/>
  <c r="H20" i="28"/>
  <c r="H21" i="28"/>
  <c r="H22" i="28"/>
  <c r="H23" i="28"/>
  <c r="H24" i="28"/>
  <c r="H25" i="28"/>
  <c r="H26" i="28"/>
  <c r="H27" i="28"/>
  <c r="H28" i="28"/>
  <c r="R22" i="29"/>
  <c r="R23" i="29"/>
  <c r="R24" i="29"/>
  <c r="R25" i="29"/>
  <c r="R26" i="29"/>
  <c r="R27" i="29"/>
  <c r="R28" i="29"/>
  <c r="S20" i="29"/>
  <c r="S21" i="29"/>
  <c r="S22" i="29"/>
  <c r="S23" i="29"/>
  <c r="S24" i="29"/>
  <c r="S25" i="29"/>
  <c r="S26" i="29"/>
  <c r="S27" i="29"/>
  <c r="S28" i="29"/>
  <c r="I22" i="29"/>
  <c r="I23" i="29"/>
  <c r="I24" i="29"/>
  <c r="I25" i="29"/>
  <c r="I26" i="29"/>
  <c r="I27" i="29"/>
  <c r="I28" i="29"/>
  <c r="P20" i="29"/>
  <c r="P21" i="29"/>
  <c r="P22" i="29"/>
  <c r="P23" i="29"/>
  <c r="P24" i="29"/>
  <c r="P25" i="29"/>
  <c r="P26" i="29"/>
  <c r="P27" i="29"/>
  <c r="P28" i="29"/>
  <c r="H20" i="29"/>
  <c r="H21" i="29"/>
  <c r="H22" i="29"/>
  <c r="H23" i="29"/>
  <c r="H24" i="29"/>
  <c r="H25" i="29"/>
  <c r="H26" i="29"/>
  <c r="H27" i="29"/>
  <c r="H28" i="29"/>
  <c r="Q28" i="29"/>
  <c r="Q20" i="29"/>
  <c r="Q21" i="29"/>
  <c r="Q22" i="29"/>
  <c r="Q23" i="29"/>
  <c r="Q24" i="29"/>
  <c r="Q25" i="29"/>
  <c r="Q26" i="29"/>
  <c r="Q27" i="29"/>
  <c r="J20" i="7"/>
  <c r="J21" i="7"/>
  <c r="J22" i="7"/>
  <c r="J23" i="7"/>
  <c r="J24" i="7"/>
  <c r="J25" i="7"/>
  <c r="J26" i="7"/>
  <c r="J27" i="7"/>
  <c r="J28" i="7"/>
  <c r="J19" i="7"/>
  <c r="B20" i="7"/>
  <c r="B21" i="7"/>
  <c r="B22" i="7"/>
  <c r="B23" i="7"/>
  <c r="B24" i="7"/>
  <c r="B25" i="7"/>
  <c r="B26" i="7"/>
  <c r="B27" i="7"/>
  <c r="B28" i="7"/>
  <c r="B19" i="7"/>
  <c r="J15" i="7"/>
  <c r="J20" i="6"/>
  <c r="J21" i="6"/>
  <c r="J22" i="6"/>
  <c r="J23" i="6"/>
  <c r="J24" i="6"/>
  <c r="J25" i="6"/>
  <c r="J26" i="6"/>
  <c r="J27" i="6"/>
  <c r="J28" i="6"/>
  <c r="J19" i="6"/>
  <c r="B20" i="6"/>
  <c r="B21" i="6"/>
  <c r="B22" i="6"/>
  <c r="B23" i="6"/>
  <c r="B24" i="6"/>
  <c r="B25" i="6"/>
  <c r="B26" i="6"/>
  <c r="B19" i="6"/>
  <c r="H82" i="35" l="1"/>
  <c r="H73" i="35"/>
  <c r="H64" i="35"/>
  <c r="H55" i="35"/>
  <c r="H46" i="35"/>
  <c r="H37" i="35"/>
  <c r="H28" i="35"/>
  <c r="H19" i="35"/>
  <c r="H10" i="35"/>
  <c r="H1" i="35"/>
  <c r="P88" i="35"/>
  <c r="B88" i="35"/>
  <c r="B82" i="35"/>
  <c r="B73" i="35"/>
  <c r="B64" i="35"/>
  <c r="P70" i="31"/>
  <c r="H82" i="31"/>
  <c r="H73" i="31"/>
  <c r="H64" i="31"/>
  <c r="H55" i="31"/>
  <c r="H46" i="31"/>
  <c r="H37" i="31"/>
  <c r="H28" i="31"/>
  <c r="H19" i="31"/>
  <c r="H10" i="31"/>
  <c r="H1" i="31"/>
  <c r="B82" i="31"/>
  <c r="B73" i="31"/>
  <c r="B64" i="31"/>
  <c r="P70" i="27"/>
  <c r="H82" i="27"/>
  <c r="H73" i="27"/>
  <c r="H64" i="27"/>
  <c r="H55" i="27"/>
  <c r="H46" i="27"/>
  <c r="H37" i="27"/>
  <c r="H28" i="27"/>
  <c r="H19" i="27"/>
  <c r="H10" i="27"/>
  <c r="H1" i="27"/>
  <c r="B82" i="27"/>
  <c r="B73" i="27"/>
  <c r="B64" i="27"/>
  <c r="B88" i="26"/>
  <c r="H82" i="26"/>
  <c r="H73" i="26"/>
  <c r="H64" i="26"/>
  <c r="H55" i="26"/>
  <c r="H46" i="26"/>
  <c r="H37" i="26"/>
  <c r="H28" i="26"/>
  <c r="H19" i="26"/>
  <c r="H10" i="26"/>
  <c r="H1" i="26"/>
  <c r="O30" i="8"/>
  <c r="N30" i="8"/>
  <c r="G30" i="8"/>
  <c r="F30" i="8"/>
  <c r="I28" i="8"/>
  <c r="P79" i="35"/>
  <c r="B79" i="35"/>
  <c r="P70" i="35"/>
  <c r="I26" i="8"/>
  <c r="B70" i="35"/>
  <c r="I22" i="8"/>
  <c r="I21" i="8"/>
  <c r="S19" i="8"/>
  <c r="R19" i="8"/>
  <c r="R31" i="8" s="1"/>
  <c r="Q19" i="8"/>
  <c r="P19" i="8"/>
  <c r="P30" i="8" s="1"/>
  <c r="I19" i="8"/>
  <c r="H19" i="8"/>
  <c r="H30" i="8" s="1"/>
  <c r="O30" i="33"/>
  <c r="N30" i="33"/>
  <c r="G30" i="33"/>
  <c r="F30" i="33"/>
  <c r="P88" i="31"/>
  <c r="I28" i="33"/>
  <c r="B88" i="31"/>
  <c r="P79" i="31"/>
  <c r="B79" i="31"/>
  <c r="I26" i="33"/>
  <c r="B70" i="31"/>
  <c r="I22" i="33"/>
  <c r="R21" i="33"/>
  <c r="I21" i="33"/>
  <c r="S19" i="33"/>
  <c r="S31" i="33" s="1"/>
  <c r="R19" i="33"/>
  <c r="Q19" i="33"/>
  <c r="P19" i="33"/>
  <c r="P30" i="33" s="1"/>
  <c r="I19" i="33"/>
  <c r="H19" i="33"/>
  <c r="H30" i="33" s="1"/>
  <c r="O30" i="7"/>
  <c r="N30" i="7"/>
  <c r="G30" i="7"/>
  <c r="F30" i="7"/>
  <c r="Q28" i="7"/>
  <c r="P88" i="27"/>
  <c r="I28" i="7"/>
  <c r="B88" i="27"/>
  <c r="P79" i="27"/>
  <c r="B79" i="27"/>
  <c r="Q26" i="7"/>
  <c r="I26" i="7"/>
  <c r="B70" i="27"/>
  <c r="Q22" i="7"/>
  <c r="I22" i="7"/>
  <c r="Q21" i="7"/>
  <c r="I21" i="7"/>
  <c r="S19" i="7"/>
  <c r="R19" i="7"/>
  <c r="R31" i="7" s="1"/>
  <c r="Q19" i="7"/>
  <c r="P19" i="7"/>
  <c r="I19" i="7"/>
  <c r="H19" i="7"/>
  <c r="H30" i="7" s="1"/>
  <c r="O30" i="6"/>
  <c r="N30" i="6"/>
  <c r="G30" i="6"/>
  <c r="F30" i="6"/>
  <c r="S28" i="6"/>
  <c r="Q28" i="6"/>
  <c r="P88" i="26"/>
  <c r="P79" i="26"/>
  <c r="B79" i="26"/>
  <c r="S26" i="6"/>
  <c r="Q26" i="6"/>
  <c r="P70" i="26"/>
  <c r="B70" i="26"/>
  <c r="S22" i="6"/>
  <c r="Q22" i="6"/>
  <c r="S21" i="6"/>
  <c r="Q21" i="6"/>
  <c r="S19" i="6"/>
  <c r="R19" i="6"/>
  <c r="R31" i="6" s="1"/>
  <c r="Q19" i="6"/>
  <c r="P19" i="6"/>
  <c r="P30" i="6" s="1"/>
  <c r="I19" i="6"/>
  <c r="H19" i="6"/>
  <c r="H30" i="6" s="1"/>
  <c r="B82" i="26"/>
  <c r="B73" i="26"/>
  <c r="B64" i="26"/>
  <c r="J20" i="29"/>
  <c r="J21" i="29"/>
  <c r="J22" i="29"/>
  <c r="J23" i="29"/>
  <c r="J24" i="29"/>
  <c r="J25" i="29"/>
  <c r="J26" i="29"/>
  <c r="J27" i="29"/>
  <c r="J28" i="29"/>
  <c r="J19" i="29"/>
  <c r="B20" i="29"/>
  <c r="B21" i="29"/>
  <c r="B22" i="29"/>
  <c r="B23" i="29"/>
  <c r="B24" i="29"/>
  <c r="B25" i="29"/>
  <c r="B26" i="29"/>
  <c r="B27" i="29"/>
  <c r="B28" i="29"/>
  <c r="B19" i="29"/>
  <c r="O30" i="29"/>
  <c r="N30" i="29"/>
  <c r="G30" i="29"/>
  <c r="F30" i="29"/>
  <c r="R21" i="29"/>
  <c r="I21" i="29"/>
  <c r="S19" i="29"/>
  <c r="R19" i="29"/>
  <c r="R31" i="29" s="1"/>
  <c r="Q19" i="29"/>
  <c r="P19" i="29"/>
  <c r="P30" i="29" s="1"/>
  <c r="H19" i="29"/>
  <c r="H30" i="29" s="1"/>
  <c r="P88" i="25"/>
  <c r="P79" i="25"/>
  <c r="H82" i="25"/>
  <c r="H73" i="25"/>
  <c r="H64" i="25"/>
  <c r="H55" i="25"/>
  <c r="H46" i="25"/>
  <c r="H37" i="25"/>
  <c r="H28" i="25"/>
  <c r="H19" i="25"/>
  <c r="H10" i="25"/>
  <c r="H1" i="25"/>
  <c r="B82" i="25"/>
  <c r="B73" i="25"/>
  <c r="B64" i="25"/>
  <c r="J20" i="28"/>
  <c r="J21" i="28"/>
  <c r="J22" i="28"/>
  <c r="J23" i="28"/>
  <c r="J24" i="28"/>
  <c r="J25" i="28"/>
  <c r="J26" i="28"/>
  <c r="P70" i="25" s="1"/>
  <c r="J27" i="28"/>
  <c r="J28" i="28"/>
  <c r="J19" i="28"/>
  <c r="B20" i="28"/>
  <c r="B21" i="28"/>
  <c r="B22" i="28"/>
  <c r="B23" i="28"/>
  <c r="B24" i="28"/>
  <c r="B25" i="28"/>
  <c r="B26" i="28"/>
  <c r="B70" i="25" s="1"/>
  <c r="B27" i="28"/>
  <c r="B79" i="25" s="1"/>
  <c r="B28" i="28"/>
  <c r="B88" i="25" s="1"/>
  <c r="B19" i="28"/>
  <c r="S31" i="8" l="1"/>
  <c r="D32" i="8" s="1"/>
  <c r="Q30" i="8"/>
  <c r="I30" i="8"/>
  <c r="R31" i="33"/>
  <c r="D32" i="33" s="1"/>
  <c r="I30" i="33"/>
  <c r="Q30" i="33"/>
  <c r="S31" i="6"/>
  <c r="D32" i="6" s="1"/>
  <c r="I30" i="6"/>
  <c r="S31" i="29"/>
  <c r="Q30" i="29"/>
  <c r="I30" i="29"/>
  <c r="Q30" i="7"/>
  <c r="I30" i="7"/>
  <c r="S31" i="7"/>
  <c r="D32" i="7" s="1"/>
  <c r="P30" i="7"/>
  <c r="Q30" i="6"/>
  <c r="G25" i="20"/>
  <c r="E25" i="20"/>
  <c r="E24" i="20"/>
  <c r="E22" i="20"/>
  <c r="E21" i="20"/>
  <c r="E18" i="20"/>
  <c r="E15" i="20"/>
  <c r="O30" i="28"/>
  <c r="N30" i="28"/>
  <c r="G30" i="28"/>
  <c r="F30" i="28"/>
  <c r="I28" i="28"/>
  <c r="I26" i="28"/>
  <c r="I22" i="28"/>
  <c r="S21" i="28"/>
  <c r="Q21" i="28"/>
  <c r="I21" i="28"/>
  <c r="S19" i="28"/>
  <c r="R19" i="28"/>
  <c r="R31" i="28" s="1"/>
  <c r="Q19" i="28"/>
  <c r="P19" i="28"/>
  <c r="P30" i="28" s="1"/>
  <c r="H19" i="28"/>
  <c r="H30" i="28" s="1"/>
  <c r="M15" i="28"/>
  <c r="E15" i="28"/>
  <c r="S31" i="28" l="1"/>
  <c r="D32" i="28" s="1"/>
  <c r="J15" i="29"/>
  <c r="V60" i="35"/>
  <c r="J15" i="33"/>
  <c r="V33" i="31" s="1"/>
  <c r="V24" i="27"/>
  <c r="H6" i="35"/>
  <c r="H24" i="27"/>
  <c r="B15" i="29"/>
  <c r="H51" i="31"/>
  <c r="J15" i="28"/>
  <c r="B14" i="2"/>
  <c r="B15" i="28"/>
  <c r="B14" i="4"/>
  <c r="I30" i="28"/>
  <c r="Q30" i="28"/>
  <c r="P61" i="35"/>
  <c r="P52" i="35"/>
  <c r="P43" i="35"/>
  <c r="P34" i="35"/>
  <c r="P25" i="35"/>
  <c r="P16" i="35"/>
  <c r="P7" i="35"/>
  <c r="B61" i="35"/>
  <c r="B52" i="35"/>
  <c r="B43" i="35"/>
  <c r="B34" i="35"/>
  <c r="B25" i="35"/>
  <c r="B16" i="35"/>
  <c r="B7" i="35"/>
  <c r="P61" i="31"/>
  <c r="P52" i="31"/>
  <c r="P43" i="31"/>
  <c r="P34" i="31"/>
  <c r="P25" i="31"/>
  <c r="P16" i="31"/>
  <c r="P7" i="31"/>
  <c r="B61" i="31"/>
  <c r="B52" i="31"/>
  <c r="B43" i="31"/>
  <c r="B34" i="31"/>
  <c r="B25" i="31"/>
  <c r="B16" i="31"/>
  <c r="B7" i="31"/>
  <c r="P61" i="27"/>
  <c r="P52" i="27"/>
  <c r="P43" i="27"/>
  <c r="P34" i="27"/>
  <c r="P25" i="27"/>
  <c r="P16" i="27"/>
  <c r="P7" i="27"/>
  <c r="B61" i="27"/>
  <c r="B52" i="27"/>
  <c r="B43" i="27"/>
  <c r="B34" i="27"/>
  <c r="B25" i="27"/>
  <c r="B16" i="27"/>
  <c r="B7" i="27"/>
  <c r="V42" i="27"/>
  <c r="P61" i="26"/>
  <c r="P52" i="26"/>
  <c r="P43" i="26"/>
  <c r="P34" i="26"/>
  <c r="P25" i="26"/>
  <c r="P16" i="26"/>
  <c r="P7" i="26"/>
  <c r="H60" i="26"/>
  <c r="B61" i="26"/>
  <c r="B52" i="26"/>
  <c r="B43" i="26"/>
  <c r="B34" i="26"/>
  <c r="B25" i="26"/>
  <c r="B16" i="26"/>
  <c r="B7" i="26"/>
  <c r="G18" i="20"/>
  <c r="G15" i="20"/>
  <c r="G24" i="20"/>
  <c r="P61" i="25"/>
  <c r="P52" i="25"/>
  <c r="P43" i="25"/>
  <c r="P34" i="25"/>
  <c r="P25" i="25"/>
  <c r="P16" i="25"/>
  <c r="P7" i="25"/>
  <c r="B61" i="25"/>
  <c r="B52" i="25"/>
  <c r="B43" i="25"/>
  <c r="B34" i="25"/>
  <c r="B25" i="25"/>
  <c r="B16" i="25"/>
  <c r="B7" i="25"/>
  <c r="G22" i="20"/>
  <c r="G21" i="20"/>
  <c r="B55" i="35"/>
  <c r="B46" i="35"/>
  <c r="K37" i="35"/>
  <c r="B37" i="35"/>
  <c r="B28" i="35"/>
  <c r="B19" i="35"/>
  <c r="B10" i="35"/>
  <c r="B1" i="35"/>
  <c r="B55" i="31"/>
  <c r="B46" i="31"/>
  <c r="K37" i="31"/>
  <c r="B37" i="31"/>
  <c r="B28" i="31"/>
  <c r="B19" i="31"/>
  <c r="B10" i="31"/>
  <c r="B1" i="31"/>
  <c r="B55" i="27"/>
  <c r="B46" i="27"/>
  <c r="K37" i="27"/>
  <c r="B37" i="27"/>
  <c r="B28" i="27"/>
  <c r="B19" i="27"/>
  <c r="B10" i="27"/>
  <c r="B1" i="27"/>
  <c r="B55" i="26"/>
  <c r="B46" i="26"/>
  <c r="K37" i="26"/>
  <c r="B37" i="26"/>
  <c r="B28" i="26"/>
  <c r="B19" i="26"/>
  <c r="B10" i="26"/>
  <c r="B1" i="26"/>
  <c r="B55" i="25"/>
  <c r="B46" i="25"/>
  <c r="K37" i="25"/>
  <c r="B37" i="25"/>
  <c r="B28" i="25"/>
  <c r="B19" i="25"/>
  <c r="B10" i="25"/>
  <c r="B1" i="25"/>
  <c r="BS30" i="20"/>
  <c r="AC25" i="20"/>
  <c r="AK23" i="20"/>
  <c r="BQ32" i="20" s="1"/>
  <c r="AC22" i="20"/>
  <c r="BS28" i="20"/>
  <c r="AE52" i="20"/>
  <c r="AK17" i="20"/>
  <c r="V48" i="20" s="1"/>
  <c r="AL50" i="20" s="1"/>
  <c r="BK26" i="20" s="1"/>
  <c r="AF48" i="20"/>
  <c r="AE48" i="20"/>
  <c r="W22" i="20"/>
  <c r="W21" i="20"/>
  <c r="BU30" i="20"/>
  <c r="BT30" i="20"/>
  <c r="BR30" i="20"/>
  <c r="BQ30" i="20"/>
  <c r="BU28" i="20"/>
  <c r="BT28" i="20"/>
  <c r="BR28" i="20"/>
  <c r="BQ28" i="20"/>
  <c r="BU26" i="20"/>
  <c r="BT26" i="20"/>
  <c r="AE20" i="20"/>
  <c r="BS26" i="20"/>
  <c r="BR26" i="20"/>
  <c r="BQ26" i="20"/>
  <c r="AE26" i="20"/>
  <c r="W25" i="20"/>
  <c r="BU24" i="20"/>
  <c r="BT24" i="20"/>
  <c r="AM24" i="20"/>
  <c r="BK24" i="20"/>
  <c r="AE23" i="20"/>
  <c r="BU22" i="20"/>
  <c r="BT22" i="20"/>
  <c r="AM18" i="20"/>
  <c r="BS22" i="20"/>
  <c r="BR22" i="20"/>
  <c r="BQ22" i="20"/>
  <c r="AS20" i="20"/>
  <c r="BK22" i="20" s="1"/>
  <c r="W19" i="20"/>
  <c r="W18" i="20"/>
  <c r="AE17" i="20"/>
  <c r="W16" i="20"/>
  <c r="W15" i="20"/>
  <c r="H6" i="31" l="1"/>
  <c r="V51" i="35"/>
  <c r="H33" i="31"/>
  <c r="V69" i="26"/>
  <c r="V78" i="26"/>
  <c r="V87" i="26"/>
  <c r="V87" i="35"/>
  <c r="V78" i="35"/>
  <c r="V69" i="35"/>
  <c r="V69" i="31"/>
  <c r="V78" i="31"/>
  <c r="V87" i="31"/>
  <c r="V87" i="27"/>
  <c r="V78" i="27"/>
  <c r="V69" i="27"/>
  <c r="H69" i="27"/>
  <c r="H87" i="27"/>
  <c r="H78" i="27"/>
  <c r="H78" i="35"/>
  <c r="H69" i="35"/>
  <c r="H87" i="35"/>
  <c r="H60" i="35"/>
  <c r="H87" i="31"/>
  <c r="H69" i="31"/>
  <c r="H78" i="31"/>
  <c r="H69" i="26"/>
  <c r="H78" i="26"/>
  <c r="H87" i="26"/>
  <c r="V87" i="25"/>
  <c r="V78" i="25"/>
  <c r="V69" i="25"/>
  <c r="V15" i="25"/>
  <c r="H69" i="25"/>
  <c r="H78" i="25"/>
  <c r="H15" i="25"/>
  <c r="H87" i="25"/>
  <c r="H6" i="25"/>
  <c r="V51" i="27"/>
  <c r="H24" i="26"/>
  <c r="V60" i="27"/>
  <c r="H15" i="31"/>
  <c r="H33" i="35"/>
  <c r="V15" i="27"/>
  <c r="H42" i="31"/>
  <c r="H42" i="35"/>
  <c r="V24" i="35"/>
  <c r="BM26" i="20"/>
  <c r="BL26" i="20"/>
  <c r="BL24" i="20"/>
  <c r="C46" i="20"/>
  <c r="E46" i="20" s="1"/>
  <c r="V62" i="20"/>
  <c r="BU32" i="20"/>
  <c r="BS32" i="20"/>
  <c r="V58" i="20"/>
  <c r="BT32" i="20"/>
  <c r="BR32" i="20"/>
  <c r="H42" i="25"/>
  <c r="H33" i="25"/>
  <c r="V42" i="25"/>
  <c r="V6" i="25"/>
  <c r="V33" i="25"/>
  <c r="V51" i="26"/>
  <c r="V15" i="26"/>
  <c r="V42" i="26"/>
  <c r="V6" i="26"/>
  <c r="V33" i="26"/>
  <c r="H24" i="25"/>
  <c r="V24" i="25"/>
  <c r="H51" i="27"/>
  <c r="H15" i="27"/>
  <c r="H33" i="27"/>
  <c r="H42" i="27"/>
  <c r="H6" i="27"/>
  <c r="H60" i="27"/>
  <c r="BM22" i="20"/>
  <c r="BL22" i="20"/>
  <c r="H51" i="25"/>
  <c r="V51" i="25"/>
  <c r="H51" i="26"/>
  <c r="H15" i="26"/>
  <c r="H42" i="26"/>
  <c r="H6" i="26"/>
  <c r="H33" i="26"/>
  <c r="V24" i="26"/>
  <c r="BK32" i="20"/>
  <c r="H60" i="25"/>
  <c r="V60" i="25"/>
  <c r="V60" i="26"/>
  <c r="V60" i="31"/>
  <c r="V24" i="31"/>
  <c r="V42" i="31"/>
  <c r="V51" i="31"/>
  <c r="V15" i="31"/>
  <c r="V6" i="31"/>
  <c r="V33" i="35"/>
  <c r="V33" i="27"/>
  <c r="H24" i="31"/>
  <c r="H60" i="31"/>
  <c r="H15" i="35"/>
  <c r="H51" i="35"/>
  <c r="V6" i="35"/>
  <c r="V42" i="35"/>
  <c r="V6" i="27"/>
  <c r="H24" i="35"/>
  <c r="V15" i="35"/>
  <c r="AL59" i="20" l="1"/>
  <c r="BK28" i="20" s="1"/>
  <c r="C54" i="20"/>
  <c r="E54" i="20" s="1"/>
  <c r="BM32" i="20"/>
  <c r="BL32" i="20"/>
  <c r="C55" i="20"/>
  <c r="E55" i="20" s="1"/>
  <c r="BK30" i="20"/>
  <c r="BM30" i="20" l="1"/>
  <c r="BL30" i="20"/>
  <c r="BM28" i="20"/>
  <c r="BL28" i="20"/>
</calcChain>
</file>

<file path=xl/sharedStrings.xml><?xml version="1.0" encoding="utf-8"?>
<sst xmlns="http://schemas.openxmlformats.org/spreadsheetml/2006/main" count="857" uniqueCount="173">
  <si>
    <t xml:space="preserve">SORTEGGIO  SQUADRE </t>
  </si>
  <si>
    <t>SQUADRA</t>
  </si>
  <si>
    <t>FORMAZIONE SQUADRA</t>
  </si>
  <si>
    <t>BLU</t>
  </si>
  <si>
    <t>CODICE SOCIETA'</t>
  </si>
  <si>
    <t>Cat.Kg.</t>
  </si>
  <si>
    <t>NOME COGNOME ATLETA</t>
  </si>
  <si>
    <t>ROSSA</t>
  </si>
  <si>
    <t>TABELLONE DI GARA</t>
  </si>
  <si>
    <t>N°</t>
  </si>
  <si>
    <t>CODICE</t>
  </si>
  <si>
    <t>PC</t>
  </si>
  <si>
    <t>PT</t>
  </si>
  <si>
    <t>PR</t>
  </si>
  <si>
    <t>V</t>
  </si>
  <si>
    <t>P</t>
  </si>
  <si>
    <t>Cl.</t>
  </si>
  <si>
    <t>Nr.</t>
  </si>
  <si>
    <t>1°</t>
  </si>
  <si>
    <t>2°</t>
  </si>
  <si>
    <t>3°</t>
  </si>
  <si>
    <t xml:space="preserve">  VINCITORE</t>
  </si>
  <si>
    <r>
      <t xml:space="preserve">NOME COGNOME ATLETA </t>
    </r>
    <r>
      <rPr>
        <b/>
        <sz val="18"/>
        <color indexed="10"/>
        <rFont val="Arial"/>
        <family val="2"/>
      </rPr>
      <t>ROSSO</t>
    </r>
  </si>
  <si>
    <t>PTS</t>
  </si>
  <si>
    <r>
      <t xml:space="preserve">NOME COGNOME ATLETA </t>
    </r>
    <r>
      <rPr>
        <b/>
        <sz val="18"/>
        <color indexed="56"/>
        <rFont val="Arial"/>
        <family val="2"/>
      </rPr>
      <t>BLU</t>
    </r>
  </si>
  <si>
    <t>ROSSO</t>
  </si>
  <si>
    <t>TOT. PC</t>
  </si>
  <si>
    <t>TOT. PT</t>
  </si>
  <si>
    <t>TOT. PTS</t>
  </si>
  <si>
    <t>TOT. V</t>
  </si>
  <si>
    <t>TOTALE</t>
  </si>
  <si>
    <t xml:space="preserve">SOCIETA' </t>
  </si>
  <si>
    <t>1/2 Finale</t>
  </si>
  <si>
    <t>Finale 1°/2°</t>
  </si>
  <si>
    <t>5°</t>
  </si>
  <si>
    <t>SOCIETA'  / COD.</t>
  </si>
  <si>
    <t xml:space="preserve">                             REPECHAGE</t>
  </si>
  <si>
    <t>RIPESCAGGIO</t>
  </si>
  <si>
    <t>GR</t>
  </si>
  <si>
    <t>SL</t>
  </si>
  <si>
    <t>1/4 Finale</t>
  </si>
  <si>
    <t xml:space="preserve">N°Sorteggio </t>
  </si>
  <si>
    <t>N° Ordine</t>
  </si>
  <si>
    <t>Codice Società</t>
  </si>
  <si>
    <t>DOPO SORTEGGIO RIORDINARE IN MODO CRESCENTE</t>
  </si>
  <si>
    <t>1/2 FINALE</t>
  </si>
  <si>
    <t>FINALE 1° / 2°</t>
  </si>
  <si>
    <t>FINALE 3° / 5°</t>
  </si>
  <si>
    <t>TROFEO DELLE REGIONI</t>
  </si>
  <si>
    <t>55 SL</t>
  </si>
  <si>
    <t>60 GR</t>
  </si>
  <si>
    <t>66SL</t>
  </si>
  <si>
    <t>66 GR</t>
  </si>
  <si>
    <t>74 SL</t>
  </si>
  <si>
    <t>74 GR</t>
  </si>
  <si>
    <t>84 SL</t>
  </si>
  <si>
    <t>100 GR</t>
  </si>
  <si>
    <t>51 LF</t>
  </si>
  <si>
    <t>63 LF</t>
  </si>
  <si>
    <t>66 SL</t>
  </si>
  <si>
    <t xml:space="preserve">SQUADRA  3   </t>
  </si>
  <si>
    <t xml:space="preserve">SQUADRA   4   </t>
  </si>
  <si>
    <t>QUALIF</t>
  </si>
  <si>
    <t xml:space="preserve">SQUADRA  5   </t>
  </si>
  <si>
    <t xml:space="preserve">SQUADRA   6   </t>
  </si>
  <si>
    <t>TROFEO DELLE REGIONI di LOTTA  GR/SL/LF</t>
  </si>
  <si>
    <r>
      <t xml:space="preserve">VERBALE PESO </t>
    </r>
    <r>
      <rPr>
        <b/>
        <sz val="12"/>
        <rFont val="Bookman Old Style"/>
        <family val="1"/>
      </rPr>
      <t xml:space="preserve">                        </t>
    </r>
    <r>
      <rPr>
        <b/>
        <sz val="18"/>
        <color rgb="FFFF0000"/>
        <rFont val="Bookman Old Style"/>
        <family val="1"/>
      </rPr>
      <t>CADETTI-JUNIORES</t>
    </r>
    <r>
      <rPr>
        <b/>
        <sz val="12"/>
        <rFont val="Bookman Old Style"/>
        <family val="1"/>
      </rPr>
      <t xml:space="preserve">       </t>
    </r>
    <r>
      <rPr>
        <b/>
        <sz val="20"/>
        <rFont val="Bookman Old Style"/>
        <family val="1"/>
      </rPr>
      <t xml:space="preserve"> </t>
    </r>
    <r>
      <rPr>
        <b/>
        <sz val="20"/>
        <color indexed="10"/>
        <rFont val="Bookman Old Style"/>
        <family val="1"/>
      </rPr>
      <t>ANNI  dal 1995 al 1999</t>
    </r>
  </si>
  <si>
    <t>LIGURIA</t>
  </si>
  <si>
    <t>STILE</t>
  </si>
  <si>
    <t>PROMEMORIA CATEGORIE</t>
  </si>
  <si>
    <t xml:space="preserve">55SL- 60GR-66SL-66GR-74SL-74GR-84 SL-100GR-51 LF-63 LF </t>
  </si>
  <si>
    <t>LF</t>
  </si>
  <si>
    <t>POZZO ALESSANDRO</t>
  </si>
  <si>
    <t>ALATI MARCO</t>
  </si>
  <si>
    <t>PINTO MICHAEL</t>
  </si>
  <si>
    <t>TOFFANINI VENDEL</t>
  </si>
  <si>
    <t>MANSOUR ABDELLATIF</t>
  </si>
  <si>
    <t>MASOTTI JACOPO</t>
  </si>
  <si>
    <t>SARGSYAN ARARAT</t>
  </si>
  <si>
    <t>GIORDANELLA MATTEO</t>
  </si>
  <si>
    <t>CARCEA MARCO</t>
  </si>
  <si>
    <t>VARICELLI SAMUELE</t>
  </si>
  <si>
    <t>GERARD MORGANE</t>
  </si>
  <si>
    <t>CAMPAGNA AURORA</t>
  </si>
  <si>
    <t>EMILIA ROMAGNA</t>
  </si>
  <si>
    <t>MACARIE GHEORGHE</t>
  </si>
  <si>
    <t>ZICCHE MICHELE</t>
  </si>
  <si>
    <t>GALLUCCIO GABRIELE</t>
  </si>
  <si>
    <t>GOLBAN NICOLAE</t>
  </si>
  <si>
    <t>RUSU VALERIU</t>
  </si>
  <si>
    <t>KASHAMI MIKAIL</t>
  </si>
  <si>
    <t>CELMARE STEFAM LIVIU</t>
  </si>
  <si>
    <t>MRISHAJ MARTIN</t>
  </si>
  <si>
    <t>FASANO SERENA</t>
  </si>
  <si>
    <t>ALBONETTI GIADA</t>
  </si>
  <si>
    <t>VENETO</t>
  </si>
  <si>
    <t>CATTARIN RICCARDO</t>
  </si>
  <si>
    <t>COASSIN GIACOMO</t>
  </si>
  <si>
    <t>PISANU NINO</t>
  </si>
  <si>
    <t>PROFIR NICOLAE</t>
  </si>
  <si>
    <t>CHICIUC ALEXANDRU</t>
  </si>
  <si>
    <t>PANFIL GHEORGHE</t>
  </si>
  <si>
    <t>POPA NICOLAE</t>
  </si>
  <si>
    <t>BERGANTINO RICCARDO</t>
  </si>
  <si>
    <t>DE MARCHI DAVIDE</t>
  </si>
  <si>
    <t>MARANGON NICOLE</t>
  </si>
  <si>
    <t>LAZIO</t>
  </si>
  <si>
    <t>RESTAGNO SAVERIO</t>
  </si>
  <si>
    <t>PIERANNUNZIO MATTEO</t>
  </si>
  <si>
    <t>RAFFI DANIEL</t>
  </si>
  <si>
    <t>RINALDI MICHELE</t>
  </si>
  <si>
    <t>DARIOZZI PAOLO</t>
  </si>
  <si>
    <t>MURRI ANDREA</t>
  </si>
  <si>
    <t>MILITELLO ANDREA</t>
  </si>
  <si>
    <t>RAFFI WILLIAM</t>
  </si>
  <si>
    <t>SVAICARI LUCA</t>
  </si>
  <si>
    <t>DI COLA GABRIELE</t>
  </si>
  <si>
    <t>CALABRO' NOEMI</t>
  </si>
  <si>
    <t>ANGELINI ROBERTA</t>
  </si>
  <si>
    <t>TOSCANA</t>
  </si>
  <si>
    <t>SICILIA</t>
  </si>
  <si>
    <t>AMATO DAVIDE</t>
  </si>
  <si>
    <t>CHIARENZA CHRISTIAN</t>
  </si>
  <si>
    <t>GIORDANO DAVIDE</t>
  </si>
  <si>
    <t>SANFILIPPO IGNAZIO</t>
  </si>
  <si>
    <t>SANFILIPPO DOMENICO</t>
  </si>
  <si>
    <t>MASSIMILIANO CHIARA</t>
  </si>
  <si>
    <t>FEDERICO BORDINO</t>
  </si>
  <si>
    <t xml:space="preserve">GACEM ALEX BEN HASSIM </t>
  </si>
  <si>
    <t>GIORDANO ERICA</t>
  </si>
  <si>
    <t>C R LIGURE</t>
  </si>
  <si>
    <t>C R EM. ROMAGNA</t>
  </si>
  <si>
    <t>C R VENETO</t>
  </si>
  <si>
    <t>C R LAZIO</t>
  </si>
  <si>
    <t>C R TOSCANA</t>
  </si>
  <si>
    <t>C R SICILIA</t>
  </si>
  <si>
    <t>RISTORI ALESSANDRO</t>
  </si>
  <si>
    <t>DENTONE GIACOMO</t>
  </si>
  <si>
    <t>MIMOUNI OMAR</t>
  </si>
  <si>
    <t>CECCARINI SAVERIO</t>
  </si>
  <si>
    <t>RISTORI LORENZO</t>
  </si>
  <si>
    <t>IANNATTONI SIMONE</t>
  </si>
  <si>
    <t>CAPPELLI FRANCESCO</t>
  </si>
  <si>
    <t>KLIMENKO DARIA</t>
  </si>
  <si>
    <t>MIMOUNI  OMAR</t>
  </si>
  <si>
    <t>CECCARINI  SAVERIO</t>
  </si>
  <si>
    <t>SARGSYAN ARART</t>
  </si>
  <si>
    <t>CELMARE LIVIO</t>
  </si>
  <si>
    <t>MRISHAI MARTIN</t>
  </si>
  <si>
    <t>CHIARA MASSIMILIANO</t>
  </si>
  <si>
    <t>BORDINO FEDERICO</t>
  </si>
  <si>
    <t>BEN HASSIN ALEX</t>
  </si>
  <si>
    <t xml:space="preserve">SQUADRA  1  </t>
  </si>
  <si>
    <t xml:space="preserve">SQUADRA   2   </t>
  </si>
  <si>
    <t>VF</t>
  </si>
  <si>
    <t>ST</t>
  </si>
  <si>
    <t>PP</t>
  </si>
  <si>
    <t>TO</t>
  </si>
  <si>
    <t>GIORDANELLA MARCO</t>
  </si>
  <si>
    <t>SQUADRA     1</t>
  </si>
  <si>
    <t>SQUADRA     5</t>
  </si>
  <si>
    <t>TROFEO DELLE REGIONI 2015  TROFEO "AURELIO SANTORO"</t>
  </si>
  <si>
    <t>TROFEO DELLE REGIONI 2015 TROFEO "AURELIO SANTORO"</t>
  </si>
  <si>
    <t>TROFEO DELLE REGIONI 2015  TROFEO " AURELIO SANTORO"</t>
  </si>
  <si>
    <t>FINALE 1°/2°</t>
  </si>
  <si>
    <t>FINALE 3°/5°</t>
  </si>
  <si>
    <t>SECONDA SEMIFINALE</t>
  </si>
  <si>
    <t>PRIMA SEMIFINALE</t>
  </si>
  <si>
    <t>INCONTRO QUALIFICAZIONE</t>
  </si>
  <si>
    <t>VINCITORE DEL TROFEO "AURELIO SANTORO" L'ATLETA  IANNATTONI SIMONE DEL COM.REG. TOSCANA</t>
  </si>
  <si>
    <t>6°</t>
  </si>
  <si>
    <t xml:space="preserve">SQUADRA 4  </t>
  </si>
  <si>
    <t xml:space="preserve">SQUADRA 6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</si>
</sst>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>
    <font>
      <sz val="10"/>
      <name val="Arial"/>
    </font>
    <font>
      <sz val="10"/>
      <name val="Arial"/>
      <family val="2"/>
    </font>
    <font>
      <b/>
      <sz val="10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Bookman Old Style"/>
      <family val="1"/>
    </font>
    <font>
      <b/>
      <sz val="16"/>
      <name val="Bookman Old Style"/>
      <family val="1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8"/>
      <color indexed="10"/>
      <name val="Arial"/>
      <family val="2"/>
    </font>
    <font>
      <b/>
      <sz val="26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color indexed="55"/>
      <name val="Arial"/>
      <family val="2"/>
    </font>
    <font>
      <b/>
      <sz val="22"/>
      <color indexed="10"/>
      <name val="Arial"/>
      <family val="2"/>
    </font>
    <font>
      <b/>
      <i/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0"/>
      <name val="GFACE85"/>
      <family val="3"/>
      <charset val="9"/>
    </font>
    <font>
      <b/>
      <sz val="10"/>
      <name val="Algerian"/>
      <family val="5"/>
    </font>
    <font>
      <b/>
      <sz val="18"/>
      <color indexed="10"/>
      <name val="Arial"/>
      <family val="2"/>
    </font>
    <font>
      <b/>
      <sz val="18"/>
      <color indexed="5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22"/>
      <color indexed="53"/>
      <name val="Arial"/>
      <family val="2"/>
    </font>
    <font>
      <sz val="8"/>
      <name val="Arial"/>
      <family val="2"/>
    </font>
    <font>
      <b/>
      <sz val="20"/>
      <name val="Bookman Old Style"/>
      <family val="1"/>
    </font>
    <font>
      <b/>
      <sz val="20"/>
      <name val="Arial"/>
      <family val="2"/>
    </font>
    <font>
      <b/>
      <sz val="20"/>
      <color indexed="10"/>
      <name val="Bookman Old Style"/>
      <family val="1"/>
    </font>
    <font>
      <sz val="10"/>
      <color indexed="10"/>
      <name val="Arial"/>
      <family val="2"/>
    </font>
    <font>
      <b/>
      <i/>
      <u/>
      <sz val="18"/>
      <name val="Arial"/>
      <family val="2"/>
    </font>
    <font>
      <b/>
      <sz val="20"/>
      <color indexed="10"/>
      <name val="Arial"/>
      <family val="2"/>
    </font>
    <font>
      <b/>
      <sz val="22"/>
      <name val="Arial"/>
      <family val="2"/>
    </font>
    <font>
      <b/>
      <sz val="48"/>
      <color indexed="8"/>
      <name val="Arial"/>
      <family val="2"/>
    </font>
    <font>
      <b/>
      <sz val="60"/>
      <name val="Arial"/>
      <family val="2"/>
    </font>
    <font>
      <b/>
      <sz val="48"/>
      <name val="Arial"/>
      <family val="2"/>
    </font>
    <font>
      <b/>
      <sz val="50"/>
      <name val="Arial"/>
      <family val="2"/>
    </font>
    <font>
      <b/>
      <sz val="36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48"/>
      <name val="Arial"/>
      <family val="2"/>
    </font>
    <font>
      <b/>
      <i/>
      <sz val="48"/>
      <name val="Arial"/>
      <family val="2"/>
    </font>
    <font>
      <b/>
      <sz val="16"/>
      <color indexed="12"/>
      <name val="Arial"/>
      <family val="2"/>
    </font>
    <font>
      <sz val="28"/>
      <name val="Arial"/>
      <family val="2"/>
    </font>
    <font>
      <b/>
      <sz val="24"/>
      <name val="Bookman Old Style"/>
      <family val="1"/>
    </font>
    <font>
      <sz val="24"/>
      <name val="Arial"/>
      <family val="2"/>
    </font>
    <font>
      <b/>
      <sz val="18"/>
      <name val="Bookman Old Style"/>
      <family val="1"/>
    </font>
    <font>
      <b/>
      <sz val="28"/>
      <color rgb="FF0070C0"/>
      <name val="Arial"/>
      <family val="2"/>
    </font>
    <font>
      <b/>
      <sz val="18"/>
      <color rgb="FFFF0000"/>
      <name val="Bookman Old Style"/>
      <family val="1"/>
    </font>
    <font>
      <b/>
      <i/>
      <sz val="18"/>
      <name val="Bookman Old Style"/>
      <family val="1"/>
    </font>
    <font>
      <b/>
      <i/>
      <sz val="18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Trellis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Fill="0"/>
    <xf numFmtId="0" fontId="1" fillId="0" borderId="0">
      <alignment vertical="top"/>
    </xf>
  </cellStyleXfs>
  <cellXfs count="38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  <protection hidden="1"/>
    </xf>
    <xf numFmtId="1" fontId="24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1" fontId="24" fillId="2" borderId="8" xfId="0" applyNumberFormat="1" applyFont="1" applyFill="1" applyBorder="1" applyAlignment="1" applyProtection="1">
      <alignment horizontal="center" vertical="center"/>
      <protection hidden="1"/>
    </xf>
    <xf numFmtId="0" fontId="24" fillId="2" borderId="8" xfId="0" applyFont="1" applyFill="1" applyBorder="1" applyAlignment="1" applyProtection="1">
      <alignment horizontal="center" vertical="center"/>
      <protection hidden="1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  <protection hidden="1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0" borderId="3" xfId="0" applyFont="1" applyFill="1" applyBorder="1"/>
    <xf numFmtId="0" fontId="31" fillId="0" borderId="4" xfId="0" applyFont="1" applyFill="1" applyBorder="1"/>
    <xf numFmtId="0" fontId="32" fillId="0" borderId="4" xfId="0" applyFont="1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2" xfId="0" applyFill="1" applyBorder="1"/>
    <xf numFmtId="0" fontId="12" fillId="0" borderId="1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24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3" borderId="2" xfId="0" applyFill="1" applyBorder="1" applyAlignment="1"/>
    <xf numFmtId="0" fontId="0" fillId="3" borderId="14" xfId="0" applyFill="1" applyBorder="1" applyAlignment="1"/>
    <xf numFmtId="0" fontId="37" fillId="0" borderId="1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19" fillId="0" borderId="1" xfId="0" applyFont="1" applyBorder="1" applyAlignment="1">
      <alignment horizontal="center" vertical="center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3" fillId="0" borderId="10" xfId="0" applyFont="1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0" xfId="0" applyAlignment="1"/>
    <xf numFmtId="0" fontId="38" fillId="2" borderId="0" xfId="0" applyFont="1" applyFill="1" applyBorder="1" applyAlignment="1">
      <alignment horizontal="center"/>
    </xf>
    <xf numFmtId="1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1" fillId="0" borderId="0" xfId="0" applyFont="1" applyFill="1" applyBorder="1"/>
    <xf numFmtId="0" fontId="0" fillId="2" borderId="0" xfId="0" applyFill="1"/>
    <xf numFmtId="0" fontId="0" fillId="2" borderId="0" xfId="0" applyFill="1" applyBorder="1"/>
    <xf numFmtId="0" fontId="16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12" fillId="2" borderId="6" xfId="0" applyFont="1" applyFill="1" applyBorder="1" applyAlignment="1">
      <alignment horizontal="center" vertical="center"/>
    </xf>
    <xf numFmtId="1" fontId="24" fillId="2" borderId="6" xfId="0" applyNumberFormat="1" applyFont="1" applyFill="1" applyBorder="1" applyAlignment="1" applyProtection="1">
      <alignment horizontal="center" vertical="center"/>
    </xf>
    <xf numFmtId="0" fontId="24" fillId="2" borderId="6" xfId="0" applyFont="1" applyFill="1" applyBorder="1" applyAlignment="1" applyProtection="1">
      <alignment horizontal="center" vertical="center"/>
    </xf>
    <xf numFmtId="0" fontId="0" fillId="2" borderId="18" xfId="0" applyFill="1" applyBorder="1"/>
    <xf numFmtId="0" fontId="11" fillId="2" borderId="0" xfId="0" applyFont="1" applyFill="1"/>
    <xf numFmtId="0" fontId="18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" fontId="24" fillId="2" borderId="8" xfId="0" applyNumberFormat="1" applyFont="1" applyFill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 applyAlignment="1"/>
    <xf numFmtId="0" fontId="17" fillId="2" borderId="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0" fillId="2" borderId="23" xfId="0" applyFill="1" applyBorder="1"/>
    <xf numFmtId="0" fontId="10" fillId="2" borderId="24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45" fillId="2" borderId="0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1" fontId="41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46" fillId="2" borderId="1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0" fillId="2" borderId="26" xfId="0" applyFill="1" applyBorder="1"/>
    <xf numFmtId="0" fontId="12" fillId="2" borderId="18" xfId="0" applyFont="1" applyFill="1" applyBorder="1" applyAlignment="1">
      <alignment horizontal="center"/>
    </xf>
    <xf numFmtId="0" fontId="0" fillId="2" borderId="18" xfId="0" applyFill="1" applyBorder="1" applyAlignment="1"/>
    <xf numFmtId="0" fontId="0" fillId="2" borderId="27" xfId="0" applyFill="1" applyBorder="1" applyAlignment="1"/>
    <xf numFmtId="0" fontId="0" fillId="2" borderId="21" xfId="0" applyFill="1" applyBorder="1"/>
    <xf numFmtId="0" fontId="0" fillId="2" borderId="24" xfId="0" applyFill="1" applyBorder="1"/>
    <xf numFmtId="0" fontId="28" fillId="2" borderId="1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28" fillId="2" borderId="0" xfId="0" applyFont="1" applyFill="1" applyBorder="1" applyAlignment="1">
      <alignment vertical="center"/>
    </xf>
    <xf numFmtId="1" fontId="26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Border="1"/>
    <xf numFmtId="0" fontId="10" fillId="2" borderId="0" xfId="0" applyFont="1" applyFill="1" applyBorder="1"/>
    <xf numFmtId="0" fontId="12" fillId="2" borderId="5" xfId="0" applyFont="1" applyFill="1" applyBorder="1"/>
    <xf numFmtId="0" fontId="45" fillId="2" borderId="1" xfId="0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0" fillId="2" borderId="27" xfId="0" applyFill="1" applyBorder="1"/>
    <xf numFmtId="0" fontId="1" fillId="0" borderId="0" xfId="2" applyBorder="1">
      <alignment vertical="top"/>
    </xf>
    <xf numFmtId="0" fontId="1" fillId="0" borderId="0" xfId="2">
      <alignment vertical="top"/>
    </xf>
    <xf numFmtId="0" fontId="1" fillId="0" borderId="0" xfId="2" applyBorder="1" applyAlignment="1">
      <alignment horizontal="center"/>
    </xf>
    <xf numFmtId="0" fontId="14" fillId="0" borderId="0" xfId="2" applyFont="1" applyFill="1" applyBorder="1" applyAlignment="1">
      <alignment vertical="center" textRotation="255"/>
    </xf>
    <xf numFmtId="0" fontId="52" fillId="0" borderId="0" xfId="2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horizontal="right" vertical="center"/>
    </xf>
    <xf numFmtId="0" fontId="53" fillId="0" borderId="0" xfId="2" applyFont="1" applyFill="1" applyBorder="1" applyAlignment="1">
      <alignment horizontal="center" vertical="center"/>
    </xf>
    <xf numFmtId="0" fontId="54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7" fillId="0" borderId="0" xfId="2" applyFont="1" applyFill="1" applyBorder="1" applyAlignment="1">
      <alignment horizontal="center" vertical="center"/>
    </xf>
    <xf numFmtId="0" fontId="43" fillId="0" borderId="0" xfId="2" applyFont="1" applyFill="1" applyBorder="1">
      <alignment vertical="top"/>
    </xf>
    <xf numFmtId="0" fontId="1" fillId="0" borderId="0" xfId="1"/>
    <xf numFmtId="0" fontId="1" fillId="0" borderId="0" xfId="1" applyBorder="1"/>
    <xf numFmtId="0" fontId="8" fillId="0" borderId="1" xfId="1" applyFont="1" applyFill="1" applyBorder="1" applyAlignment="1">
      <alignment horizontal="center"/>
    </xf>
    <xf numFmtId="0" fontId="8" fillId="0" borderId="28" xfId="1" applyFont="1" applyFill="1" applyBorder="1" applyAlignment="1">
      <alignment horizontal="center"/>
    </xf>
    <xf numFmtId="0" fontId="60" fillId="0" borderId="15" xfId="1" applyFont="1" applyFill="1" applyBorder="1" applyAlignment="1">
      <alignment horizontal="centerContinuous"/>
    </xf>
    <xf numFmtId="0" fontId="4" fillId="0" borderId="28" xfId="1" applyFont="1" applyFill="1" applyBorder="1" applyAlignment="1">
      <alignment horizontal="left"/>
    </xf>
    <xf numFmtId="0" fontId="1" fillId="0" borderId="0" xfId="1" applyFill="1"/>
    <xf numFmtId="0" fontId="3" fillId="0" borderId="0" xfId="1" applyFont="1" applyFill="1" applyBorder="1" applyAlignment="1"/>
    <xf numFmtId="0" fontId="5" fillId="0" borderId="0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Continuous"/>
    </xf>
    <xf numFmtId="0" fontId="1" fillId="0" borderId="0" xfId="1" applyFill="1" applyBorder="1"/>
    <xf numFmtId="0" fontId="3" fillId="0" borderId="2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center"/>
    </xf>
    <xf numFmtId="0" fontId="7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quotePrefix="1" applyFont="1" applyBorder="1" applyAlignment="1">
      <alignment horizontal="left"/>
    </xf>
    <xf numFmtId="0" fontId="2" fillId="0" borderId="0" xfId="1" applyFont="1" applyBorder="1"/>
    <xf numFmtId="0" fontId="3" fillId="0" borderId="15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" fillId="0" borderId="0" xfId="2" applyBorder="1" applyAlignment="1">
      <alignment horizontal="center"/>
    </xf>
    <xf numFmtId="0" fontId="60" fillId="0" borderId="2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2" fillId="0" borderId="14" xfId="0" applyFont="1" applyBorder="1" applyAlignment="1">
      <alignment horizontal="left" vertical="center"/>
    </xf>
    <xf numFmtId="0" fontId="61" fillId="0" borderId="1" xfId="0" applyFont="1" applyFill="1" applyBorder="1" applyAlignment="1">
      <alignment horizontal="left" vertical="center"/>
    </xf>
    <xf numFmtId="0" fontId="4" fillId="0" borderId="10" xfId="0" quotePrefix="1" applyFont="1" applyBorder="1" applyAlignment="1">
      <alignment horizontal="left"/>
    </xf>
    <xf numFmtId="0" fontId="4" fillId="0" borderId="0" xfId="0" applyFont="1" applyBorder="1"/>
    <xf numFmtId="0" fontId="4" fillId="0" borderId="11" xfId="0" applyFont="1" applyBorder="1"/>
    <xf numFmtId="0" fontId="17" fillId="0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4" fillId="0" borderId="16" xfId="0" quotePrefix="1" applyFont="1" applyBorder="1" applyAlignment="1">
      <alignment horizontal="left"/>
    </xf>
    <xf numFmtId="0" fontId="4" fillId="0" borderId="16" xfId="0" applyFont="1" applyBorder="1"/>
    <xf numFmtId="0" fontId="12" fillId="0" borderId="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60" fillId="0" borderId="0" xfId="1" applyFont="1" applyFill="1" applyBorder="1" applyAlignment="1">
      <alignment horizontal="center" vertical="center"/>
    </xf>
    <xf numFmtId="0" fontId="60" fillId="0" borderId="2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0" fillId="0" borderId="2" xfId="0" quotePrefix="1" applyFont="1" applyFill="1" applyBorder="1" applyAlignment="1">
      <alignment horizontal="center" vertical="center"/>
    </xf>
    <xf numFmtId="0" fontId="40" fillId="0" borderId="14" xfId="0" quotePrefix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63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64" fillId="0" borderId="14" xfId="0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0" fillId="0" borderId="13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40" fillId="0" borderId="1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8" fillId="0" borderId="2" xfId="1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1" fontId="45" fillId="2" borderId="34" xfId="0" applyNumberFormat="1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45" fillId="2" borderId="3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/>
    <xf numFmtId="0" fontId="25" fillId="2" borderId="0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 vertical="center"/>
    </xf>
    <xf numFmtId="0" fontId="18" fillId="2" borderId="22" xfId="0" applyFont="1" applyFill="1" applyBorder="1" applyAlignment="1" applyProtection="1">
      <alignment horizontal="center" vertical="center"/>
      <protection hidden="1"/>
    </xf>
    <xf numFmtId="0" fontId="23" fillId="2" borderId="25" xfId="0" applyFont="1" applyFill="1" applyBorder="1" applyAlignment="1" applyProtection="1">
      <alignment horizontal="center" vertical="center"/>
      <protection hidden="1"/>
    </xf>
    <xf numFmtId="0" fontId="23" fillId="2" borderId="30" xfId="0" applyFont="1" applyFill="1" applyBorder="1" applyAlignment="1" applyProtection="1">
      <alignment horizontal="center" vertical="center"/>
      <protection hidden="1"/>
    </xf>
    <xf numFmtId="0" fontId="25" fillId="2" borderId="31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5" fillId="2" borderId="31" xfId="0" applyFont="1" applyFill="1" applyBorder="1" applyAlignment="1"/>
    <xf numFmtId="0" fontId="25" fillId="2" borderId="7" xfId="0" applyFont="1" applyFill="1" applyBorder="1" applyAlignment="1"/>
    <xf numFmtId="0" fontId="18" fillId="2" borderId="22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4" fillId="0" borderId="4" xfId="0" quotePrefix="1" applyFont="1" applyFill="1" applyBorder="1" applyAlignment="1">
      <alignment horizontal="left" vertical="center"/>
    </xf>
    <xf numFmtId="0" fontId="4" fillId="0" borderId="9" xfId="0" quotePrefix="1" applyFont="1" applyFill="1" applyBorder="1" applyAlignment="1">
      <alignment horizontal="left" vertical="center"/>
    </xf>
    <xf numFmtId="0" fontId="4" fillId="0" borderId="1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11" xfId="0" quotePrefix="1" applyFont="1" applyFill="1" applyBorder="1" applyAlignment="1">
      <alignment horizontal="left" vertical="center"/>
    </xf>
    <xf numFmtId="0" fontId="4" fillId="0" borderId="15" xfId="0" quotePrefix="1" applyFont="1" applyFill="1" applyBorder="1" applyAlignment="1">
      <alignment horizontal="left" vertical="center"/>
    </xf>
    <xf numFmtId="0" fontId="4" fillId="0" borderId="16" xfId="0" quotePrefix="1" applyFont="1" applyFill="1" applyBorder="1" applyAlignment="1">
      <alignment horizontal="left" vertical="center"/>
    </xf>
    <xf numFmtId="0" fontId="4" fillId="0" borderId="17" xfId="0" quotePrefix="1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14" xfId="0" applyBorder="1" applyAlignment="1"/>
    <xf numFmtId="0" fontId="0" fillId="0" borderId="12" xfId="0" applyBorder="1" applyAlignment="1"/>
    <xf numFmtId="0" fontId="56" fillId="0" borderId="2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28" xfId="0" applyBorder="1" applyAlignment="1">
      <alignment wrapText="1"/>
    </xf>
    <xf numFmtId="0" fontId="9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3" fontId="51" fillId="0" borderId="0" xfId="2" applyNumberFormat="1" applyFont="1" applyBorder="1" applyAlignment="1">
      <alignment horizontal="center" vertical="center"/>
    </xf>
    <xf numFmtId="0" fontId="49" fillId="0" borderId="0" xfId="2" applyFont="1" applyBorder="1" applyAlignment="1">
      <alignment horizontal="center" vertical="center"/>
    </xf>
    <xf numFmtId="0" fontId="1" fillId="0" borderId="0" xfId="2" applyBorder="1" applyAlignment="1">
      <alignment horizontal="center"/>
    </xf>
    <xf numFmtId="0" fontId="49" fillId="0" borderId="0" xfId="2" applyFont="1" applyFill="1" applyBorder="1" applyAlignment="1">
      <alignment horizontal="center" vertical="center"/>
    </xf>
    <xf numFmtId="0" fontId="51" fillId="0" borderId="0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left" vertical="center"/>
    </xf>
    <xf numFmtId="14" fontId="47" fillId="0" borderId="0" xfId="2" applyNumberFormat="1" applyFont="1" applyBorder="1" applyAlignment="1">
      <alignment horizontal="center" vertical="center"/>
    </xf>
    <xf numFmtId="0" fontId="48" fillId="0" borderId="0" xfId="2" applyFont="1" applyBorder="1" applyAlignment="1">
      <alignment horizontal="center" vertical="center"/>
    </xf>
    <xf numFmtId="0" fontId="47" fillId="0" borderId="0" xfId="2" applyFont="1" applyBorder="1" applyAlignment="1">
      <alignment horizontal="center" vertical="center"/>
    </xf>
    <xf numFmtId="13" fontId="50" fillId="0" borderId="0" xfId="2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5" fillId="2" borderId="5" xfId="0" applyFont="1" applyFill="1" applyBorder="1" applyAlignment="1">
      <alignment vertical="center"/>
    </xf>
  </cellXfs>
  <cellStyles count="3">
    <cellStyle name="Normale" xfId="0" builtinId="0"/>
    <cellStyle name="Normale_Foglio2" xfId="1"/>
    <cellStyle name="Normale_TAB50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3553" name="Text Box 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3554" name="Text Box 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3555" name="Text Box 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3556" name="Text Box 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3557" name="Text Box 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3558" name="Text Box 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3559" name="Text Box 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3560" name="Text Box 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3561" name="Text Box 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3562" name="Text Box 1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3563" name="Text Box 1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3564" name="Text Box 1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3565" name="Text Box 1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3566" name="Text Box 1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3567" name="Text Box 1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3568" name="Text Box 1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3569" name="Text Box 1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3570" name="Text Box 1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3571" name="Text Box 1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3572" name="Text Box 2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3573" name="Text Box 2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3574" name="Text Box 2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27</xdr:row>
      <xdr:rowOff>0</xdr:rowOff>
    </xdr:from>
    <xdr:to>
      <xdr:col>16</xdr:col>
      <xdr:colOff>495300</xdr:colOff>
      <xdr:row>27</xdr:row>
      <xdr:rowOff>0</xdr:rowOff>
    </xdr:to>
    <xdr:sp macro="" textlink="">
      <xdr:nvSpPr>
        <xdr:cNvPr id="23575" name="Text Box 23"/>
        <xdr:cNvSpPr txBox="1">
          <a:spLocks noChangeArrowheads="1"/>
        </xdr:cNvSpPr>
      </xdr:nvSpPr>
      <xdr:spPr bwMode="auto">
        <a:xfrm>
          <a:off x="13306425" y="20173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36</xdr:row>
      <xdr:rowOff>0</xdr:rowOff>
    </xdr:from>
    <xdr:to>
      <xdr:col>16</xdr:col>
      <xdr:colOff>495300</xdr:colOff>
      <xdr:row>36</xdr:row>
      <xdr:rowOff>0</xdr:rowOff>
    </xdr:to>
    <xdr:sp macro="" textlink="">
      <xdr:nvSpPr>
        <xdr:cNvPr id="23576" name="Text Box 24"/>
        <xdr:cNvSpPr txBox="1">
          <a:spLocks noChangeArrowheads="1"/>
        </xdr:cNvSpPr>
      </xdr:nvSpPr>
      <xdr:spPr bwMode="auto">
        <a:xfrm>
          <a:off x="13306425" y="26898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45</xdr:row>
      <xdr:rowOff>0</xdr:rowOff>
    </xdr:from>
    <xdr:to>
      <xdr:col>16</xdr:col>
      <xdr:colOff>495300</xdr:colOff>
      <xdr:row>45</xdr:row>
      <xdr:rowOff>0</xdr:rowOff>
    </xdr:to>
    <xdr:sp macro="" textlink="">
      <xdr:nvSpPr>
        <xdr:cNvPr id="23577" name="Text Box 25"/>
        <xdr:cNvSpPr txBox="1">
          <a:spLocks noChangeArrowheads="1"/>
        </xdr:cNvSpPr>
      </xdr:nvSpPr>
      <xdr:spPr bwMode="auto">
        <a:xfrm>
          <a:off x="13306425" y="336232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78" name="Text Box 26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79" name="Text Box 27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0" name="Text Box 28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1" name="Text Box 29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2" name="Text Box 30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3" name="Text Box 31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4" name="Text Box 32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3585" name="Text Box 33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17</xdr:col>
      <xdr:colOff>495300</xdr:colOff>
      <xdr:row>8</xdr:row>
      <xdr:rowOff>0</xdr:rowOff>
    </xdr:to>
    <xdr:sp macro="" textlink="">
      <xdr:nvSpPr>
        <xdr:cNvPr id="23586" name="Text Box 34"/>
        <xdr:cNvSpPr txBox="1">
          <a:spLocks noChangeArrowheads="1"/>
        </xdr:cNvSpPr>
      </xdr:nvSpPr>
      <xdr:spPr bwMode="auto">
        <a:xfrm>
          <a:off x="13306425" y="60960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17</xdr:col>
      <xdr:colOff>495300</xdr:colOff>
      <xdr:row>17</xdr:row>
      <xdr:rowOff>0</xdr:rowOff>
    </xdr:to>
    <xdr:sp macro="" textlink="">
      <xdr:nvSpPr>
        <xdr:cNvPr id="23587" name="Text Box 35"/>
        <xdr:cNvSpPr txBox="1">
          <a:spLocks noChangeArrowheads="1"/>
        </xdr:cNvSpPr>
      </xdr:nvSpPr>
      <xdr:spPr bwMode="auto">
        <a:xfrm>
          <a:off x="13306425" y="128206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17</xdr:col>
      <xdr:colOff>495300</xdr:colOff>
      <xdr:row>26</xdr:row>
      <xdr:rowOff>0</xdr:rowOff>
    </xdr:to>
    <xdr:sp macro="" textlink="">
      <xdr:nvSpPr>
        <xdr:cNvPr id="23588" name="Text Box 36"/>
        <xdr:cNvSpPr txBox="1">
          <a:spLocks noChangeArrowheads="1"/>
        </xdr:cNvSpPr>
      </xdr:nvSpPr>
      <xdr:spPr bwMode="auto">
        <a:xfrm>
          <a:off x="13306425" y="195453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17</xdr:col>
      <xdr:colOff>495300</xdr:colOff>
      <xdr:row>35</xdr:row>
      <xdr:rowOff>0</xdr:rowOff>
    </xdr:to>
    <xdr:sp macro="" textlink="">
      <xdr:nvSpPr>
        <xdr:cNvPr id="23589" name="Text Box 37"/>
        <xdr:cNvSpPr txBox="1">
          <a:spLocks noChangeArrowheads="1"/>
        </xdr:cNvSpPr>
      </xdr:nvSpPr>
      <xdr:spPr bwMode="auto">
        <a:xfrm>
          <a:off x="13306425" y="262699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17</xdr:col>
      <xdr:colOff>495300</xdr:colOff>
      <xdr:row>44</xdr:row>
      <xdr:rowOff>0</xdr:rowOff>
    </xdr:to>
    <xdr:sp macro="" textlink="">
      <xdr:nvSpPr>
        <xdr:cNvPr id="23590" name="Text Box 38"/>
        <xdr:cNvSpPr txBox="1">
          <a:spLocks noChangeArrowheads="1"/>
        </xdr:cNvSpPr>
      </xdr:nvSpPr>
      <xdr:spPr bwMode="auto">
        <a:xfrm>
          <a:off x="13306425" y="329946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53</xdr:row>
      <xdr:rowOff>0</xdr:rowOff>
    </xdr:from>
    <xdr:to>
      <xdr:col>17</xdr:col>
      <xdr:colOff>495300</xdr:colOff>
      <xdr:row>53</xdr:row>
      <xdr:rowOff>0</xdr:rowOff>
    </xdr:to>
    <xdr:sp macro="" textlink="">
      <xdr:nvSpPr>
        <xdr:cNvPr id="23591" name="Text Box 39"/>
        <xdr:cNvSpPr txBox="1">
          <a:spLocks noChangeArrowheads="1"/>
        </xdr:cNvSpPr>
      </xdr:nvSpPr>
      <xdr:spPr bwMode="auto">
        <a:xfrm>
          <a:off x="13306425" y="397192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62</xdr:row>
      <xdr:rowOff>0</xdr:rowOff>
    </xdr:from>
    <xdr:to>
      <xdr:col>17</xdr:col>
      <xdr:colOff>495300</xdr:colOff>
      <xdr:row>62</xdr:row>
      <xdr:rowOff>0</xdr:rowOff>
    </xdr:to>
    <xdr:sp macro="" textlink="">
      <xdr:nvSpPr>
        <xdr:cNvPr id="23592" name="Text Box 40"/>
        <xdr:cNvSpPr txBox="1">
          <a:spLocks noChangeArrowheads="1"/>
        </xdr:cNvSpPr>
      </xdr:nvSpPr>
      <xdr:spPr bwMode="auto">
        <a:xfrm>
          <a:off x="13306425" y="464439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3593" name="Text Box 41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3594" name="Text Box 42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3595" name="Text Box 43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3596" name="Text Box 44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3597" name="Text Box 45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47" name="Text Box 41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48" name="Text Box 42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49" name="Text Box 43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0" name="Text Box 44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52" name="Text Box 41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53" name="Text Box 42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54" name="Text Box 43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55" name="Text Box 44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56" name="Text Box 45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27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6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0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483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58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58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58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51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9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01" name="Text Box 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02" name="Text Box 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03" name="Text Box 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04" name="Text Box 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05" name="Text Box 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06" name="Text Box 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07" name="Text Box 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08" name="Text Box 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09" name="Text Box 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10" name="Text Box 1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11" name="Text Box 1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12" name="Text Box 1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13" name="Text Box 1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14" name="Text Box 1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15" name="Text Box 1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16" name="Text Box 1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18" name="Text Box 1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19" name="Text Box 1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20" name="Text Box 2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21" name="Text Box 2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22" name="Text Box 2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23" name="Text Box 2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24" name="Text Box 2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25" name="Text Box 2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26" name="Text Box 2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27" name="Text Box 2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5628" name="Text Box 2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5629" name="Text Box 2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5630" name="Text Box 3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5631" name="Text Box 3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5632" name="Text Box 3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27</xdr:row>
      <xdr:rowOff>0</xdr:rowOff>
    </xdr:from>
    <xdr:to>
      <xdr:col>16</xdr:col>
      <xdr:colOff>495300</xdr:colOff>
      <xdr:row>27</xdr:row>
      <xdr:rowOff>0</xdr:rowOff>
    </xdr:to>
    <xdr:sp macro="" textlink="">
      <xdr:nvSpPr>
        <xdr:cNvPr id="25633" name="Text Box 33"/>
        <xdr:cNvSpPr txBox="1">
          <a:spLocks noChangeArrowheads="1"/>
        </xdr:cNvSpPr>
      </xdr:nvSpPr>
      <xdr:spPr bwMode="auto">
        <a:xfrm>
          <a:off x="13306425" y="20173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36</xdr:row>
      <xdr:rowOff>0</xdr:rowOff>
    </xdr:from>
    <xdr:to>
      <xdr:col>16</xdr:col>
      <xdr:colOff>495300</xdr:colOff>
      <xdr:row>36</xdr:row>
      <xdr:rowOff>0</xdr:rowOff>
    </xdr:to>
    <xdr:sp macro="" textlink="">
      <xdr:nvSpPr>
        <xdr:cNvPr id="25634" name="Text Box 34"/>
        <xdr:cNvSpPr txBox="1">
          <a:spLocks noChangeArrowheads="1"/>
        </xdr:cNvSpPr>
      </xdr:nvSpPr>
      <xdr:spPr bwMode="auto">
        <a:xfrm>
          <a:off x="13306425" y="26898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45</xdr:row>
      <xdr:rowOff>0</xdr:rowOff>
    </xdr:from>
    <xdr:to>
      <xdr:col>16</xdr:col>
      <xdr:colOff>495300</xdr:colOff>
      <xdr:row>45</xdr:row>
      <xdr:rowOff>0</xdr:rowOff>
    </xdr:to>
    <xdr:sp macro="" textlink="">
      <xdr:nvSpPr>
        <xdr:cNvPr id="25635" name="Text Box 35"/>
        <xdr:cNvSpPr txBox="1">
          <a:spLocks noChangeArrowheads="1"/>
        </xdr:cNvSpPr>
      </xdr:nvSpPr>
      <xdr:spPr bwMode="auto">
        <a:xfrm>
          <a:off x="13306425" y="336232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36" name="Text Box 36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37" name="Text Box 37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38" name="Text Box 38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39" name="Text Box 39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40" name="Text Box 40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41" name="Text Box 41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42" name="Text Box 42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5643" name="Text Box 43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17</xdr:col>
      <xdr:colOff>495300</xdr:colOff>
      <xdr:row>8</xdr:row>
      <xdr:rowOff>0</xdr:rowOff>
    </xdr:to>
    <xdr:sp macro="" textlink="">
      <xdr:nvSpPr>
        <xdr:cNvPr id="25644" name="Text Box 44"/>
        <xdr:cNvSpPr txBox="1">
          <a:spLocks noChangeArrowheads="1"/>
        </xdr:cNvSpPr>
      </xdr:nvSpPr>
      <xdr:spPr bwMode="auto">
        <a:xfrm>
          <a:off x="13306425" y="60960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17</xdr:col>
      <xdr:colOff>495300</xdr:colOff>
      <xdr:row>17</xdr:row>
      <xdr:rowOff>0</xdr:rowOff>
    </xdr:to>
    <xdr:sp macro="" textlink="">
      <xdr:nvSpPr>
        <xdr:cNvPr id="25645" name="Text Box 45"/>
        <xdr:cNvSpPr txBox="1">
          <a:spLocks noChangeArrowheads="1"/>
        </xdr:cNvSpPr>
      </xdr:nvSpPr>
      <xdr:spPr bwMode="auto">
        <a:xfrm>
          <a:off x="13306425" y="128206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17</xdr:col>
      <xdr:colOff>495300</xdr:colOff>
      <xdr:row>26</xdr:row>
      <xdr:rowOff>0</xdr:rowOff>
    </xdr:to>
    <xdr:sp macro="" textlink="">
      <xdr:nvSpPr>
        <xdr:cNvPr id="25646" name="Text Box 46"/>
        <xdr:cNvSpPr txBox="1">
          <a:spLocks noChangeArrowheads="1"/>
        </xdr:cNvSpPr>
      </xdr:nvSpPr>
      <xdr:spPr bwMode="auto">
        <a:xfrm>
          <a:off x="13306425" y="195453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17</xdr:col>
      <xdr:colOff>495300</xdr:colOff>
      <xdr:row>35</xdr:row>
      <xdr:rowOff>0</xdr:rowOff>
    </xdr:to>
    <xdr:sp macro="" textlink="">
      <xdr:nvSpPr>
        <xdr:cNvPr id="25647" name="Text Box 47"/>
        <xdr:cNvSpPr txBox="1">
          <a:spLocks noChangeArrowheads="1"/>
        </xdr:cNvSpPr>
      </xdr:nvSpPr>
      <xdr:spPr bwMode="auto">
        <a:xfrm>
          <a:off x="13306425" y="262699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17</xdr:col>
      <xdr:colOff>495300</xdr:colOff>
      <xdr:row>44</xdr:row>
      <xdr:rowOff>0</xdr:rowOff>
    </xdr:to>
    <xdr:sp macro="" textlink="">
      <xdr:nvSpPr>
        <xdr:cNvPr id="25648" name="Text Box 48"/>
        <xdr:cNvSpPr txBox="1">
          <a:spLocks noChangeArrowheads="1"/>
        </xdr:cNvSpPr>
      </xdr:nvSpPr>
      <xdr:spPr bwMode="auto">
        <a:xfrm>
          <a:off x="13306425" y="329946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53</xdr:row>
      <xdr:rowOff>0</xdr:rowOff>
    </xdr:from>
    <xdr:to>
      <xdr:col>17</xdr:col>
      <xdr:colOff>495300</xdr:colOff>
      <xdr:row>53</xdr:row>
      <xdr:rowOff>0</xdr:rowOff>
    </xdr:to>
    <xdr:sp macro="" textlink="">
      <xdr:nvSpPr>
        <xdr:cNvPr id="25649" name="Text Box 49"/>
        <xdr:cNvSpPr txBox="1">
          <a:spLocks noChangeArrowheads="1"/>
        </xdr:cNvSpPr>
      </xdr:nvSpPr>
      <xdr:spPr bwMode="auto">
        <a:xfrm>
          <a:off x="13306425" y="397192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62</xdr:row>
      <xdr:rowOff>0</xdr:rowOff>
    </xdr:from>
    <xdr:to>
      <xdr:col>17</xdr:col>
      <xdr:colOff>495300</xdr:colOff>
      <xdr:row>62</xdr:row>
      <xdr:rowOff>0</xdr:rowOff>
    </xdr:to>
    <xdr:sp macro="" textlink="">
      <xdr:nvSpPr>
        <xdr:cNvPr id="25650" name="Text Box 50"/>
        <xdr:cNvSpPr txBox="1">
          <a:spLocks noChangeArrowheads="1"/>
        </xdr:cNvSpPr>
      </xdr:nvSpPr>
      <xdr:spPr bwMode="auto">
        <a:xfrm>
          <a:off x="13306425" y="464439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5651" name="Text Box 51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5652" name="Text Box 52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5653" name="Text Box 53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5654" name="Text Box 54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5655" name="Text Box 55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8" name="Text Box 52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9" name="Text Box 53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0" name="Text Box 54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1" name="Text Box 55"/>
        <xdr:cNvSpPr txBox="1">
          <a:spLocks noChangeArrowheads="1"/>
        </xdr:cNvSpPr>
      </xdr:nvSpPr>
      <xdr:spPr bwMode="auto">
        <a:xfrm>
          <a:off x="13296900" y="472059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3" name="Text Box 52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4" name="Text Box 53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5" name="Text Box 54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6" name="Text Box 55"/>
        <xdr:cNvSpPr txBox="1">
          <a:spLocks noChangeArrowheads="1"/>
        </xdr:cNvSpPr>
      </xdr:nvSpPr>
      <xdr:spPr bwMode="auto">
        <a:xfrm>
          <a:off x="13296900" y="53949600"/>
          <a:ext cx="9753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7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87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8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61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9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25" name="Text Box 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26" name="Text Box 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27" name="Text Box 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28" name="Text Box 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29" name="Text Box 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30" name="Text Box 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31" name="Text Box 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32" name="Text Box 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33" name="Text Box 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34" name="Text Box 1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35" name="Text Box 1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36" name="Text Box 1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37" name="Text Box 1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38" name="Text Box 1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39" name="Text Box 1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40" name="Text Box 1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41" name="Text Box 1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42" name="Text Box 1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43" name="Text Box 1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44" name="Text Box 2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45" name="Text Box 2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46" name="Text Box 2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47" name="Text Box 2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48" name="Text Box 2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49" name="Text Box 2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50" name="Text Box 2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51" name="Text Box 2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26652" name="Text Box 2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26653" name="Text Box 2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26654" name="Text Box 3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26655" name="Text Box 3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26656" name="Text Box 3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27</xdr:row>
      <xdr:rowOff>0</xdr:rowOff>
    </xdr:from>
    <xdr:to>
      <xdr:col>16</xdr:col>
      <xdr:colOff>495300</xdr:colOff>
      <xdr:row>27</xdr:row>
      <xdr:rowOff>0</xdr:rowOff>
    </xdr:to>
    <xdr:sp macro="" textlink="">
      <xdr:nvSpPr>
        <xdr:cNvPr id="26657" name="Text Box 33"/>
        <xdr:cNvSpPr txBox="1">
          <a:spLocks noChangeArrowheads="1"/>
        </xdr:cNvSpPr>
      </xdr:nvSpPr>
      <xdr:spPr bwMode="auto">
        <a:xfrm>
          <a:off x="13306425" y="20173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36</xdr:row>
      <xdr:rowOff>0</xdr:rowOff>
    </xdr:from>
    <xdr:to>
      <xdr:col>16</xdr:col>
      <xdr:colOff>495300</xdr:colOff>
      <xdr:row>36</xdr:row>
      <xdr:rowOff>0</xdr:rowOff>
    </xdr:to>
    <xdr:sp macro="" textlink="">
      <xdr:nvSpPr>
        <xdr:cNvPr id="26658" name="Text Box 34"/>
        <xdr:cNvSpPr txBox="1">
          <a:spLocks noChangeArrowheads="1"/>
        </xdr:cNvSpPr>
      </xdr:nvSpPr>
      <xdr:spPr bwMode="auto">
        <a:xfrm>
          <a:off x="13306425" y="26898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45</xdr:row>
      <xdr:rowOff>0</xdr:rowOff>
    </xdr:from>
    <xdr:to>
      <xdr:col>16</xdr:col>
      <xdr:colOff>495300</xdr:colOff>
      <xdr:row>45</xdr:row>
      <xdr:rowOff>0</xdr:rowOff>
    </xdr:to>
    <xdr:sp macro="" textlink="">
      <xdr:nvSpPr>
        <xdr:cNvPr id="26659" name="Text Box 35"/>
        <xdr:cNvSpPr txBox="1">
          <a:spLocks noChangeArrowheads="1"/>
        </xdr:cNvSpPr>
      </xdr:nvSpPr>
      <xdr:spPr bwMode="auto">
        <a:xfrm>
          <a:off x="13306425" y="336232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0" name="Text Box 36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1" name="Text Box 37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2" name="Text Box 38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3" name="Text Box 39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4" name="Text Box 40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5" name="Text Box 41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6" name="Text Box 42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26667" name="Text Box 43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17</xdr:col>
      <xdr:colOff>495300</xdr:colOff>
      <xdr:row>8</xdr:row>
      <xdr:rowOff>0</xdr:rowOff>
    </xdr:to>
    <xdr:sp macro="" textlink="">
      <xdr:nvSpPr>
        <xdr:cNvPr id="26668" name="Text Box 44"/>
        <xdr:cNvSpPr txBox="1">
          <a:spLocks noChangeArrowheads="1"/>
        </xdr:cNvSpPr>
      </xdr:nvSpPr>
      <xdr:spPr bwMode="auto">
        <a:xfrm>
          <a:off x="13306425" y="60960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17</xdr:col>
      <xdr:colOff>495300</xdr:colOff>
      <xdr:row>17</xdr:row>
      <xdr:rowOff>0</xdr:rowOff>
    </xdr:to>
    <xdr:sp macro="" textlink="">
      <xdr:nvSpPr>
        <xdr:cNvPr id="26669" name="Text Box 45"/>
        <xdr:cNvSpPr txBox="1">
          <a:spLocks noChangeArrowheads="1"/>
        </xdr:cNvSpPr>
      </xdr:nvSpPr>
      <xdr:spPr bwMode="auto">
        <a:xfrm>
          <a:off x="13306425" y="128206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17</xdr:col>
      <xdr:colOff>495300</xdr:colOff>
      <xdr:row>26</xdr:row>
      <xdr:rowOff>0</xdr:rowOff>
    </xdr:to>
    <xdr:sp macro="" textlink="">
      <xdr:nvSpPr>
        <xdr:cNvPr id="26670" name="Text Box 46"/>
        <xdr:cNvSpPr txBox="1">
          <a:spLocks noChangeArrowheads="1"/>
        </xdr:cNvSpPr>
      </xdr:nvSpPr>
      <xdr:spPr bwMode="auto">
        <a:xfrm>
          <a:off x="13306425" y="195453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17</xdr:col>
      <xdr:colOff>495300</xdr:colOff>
      <xdr:row>35</xdr:row>
      <xdr:rowOff>0</xdr:rowOff>
    </xdr:to>
    <xdr:sp macro="" textlink="">
      <xdr:nvSpPr>
        <xdr:cNvPr id="26671" name="Text Box 47"/>
        <xdr:cNvSpPr txBox="1">
          <a:spLocks noChangeArrowheads="1"/>
        </xdr:cNvSpPr>
      </xdr:nvSpPr>
      <xdr:spPr bwMode="auto">
        <a:xfrm>
          <a:off x="13306425" y="262699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17</xdr:col>
      <xdr:colOff>495300</xdr:colOff>
      <xdr:row>44</xdr:row>
      <xdr:rowOff>0</xdr:rowOff>
    </xdr:to>
    <xdr:sp macro="" textlink="">
      <xdr:nvSpPr>
        <xdr:cNvPr id="26672" name="Text Box 48"/>
        <xdr:cNvSpPr txBox="1">
          <a:spLocks noChangeArrowheads="1"/>
        </xdr:cNvSpPr>
      </xdr:nvSpPr>
      <xdr:spPr bwMode="auto">
        <a:xfrm>
          <a:off x="13306425" y="329946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53</xdr:row>
      <xdr:rowOff>0</xdr:rowOff>
    </xdr:from>
    <xdr:to>
      <xdr:col>17</xdr:col>
      <xdr:colOff>495300</xdr:colOff>
      <xdr:row>53</xdr:row>
      <xdr:rowOff>0</xdr:rowOff>
    </xdr:to>
    <xdr:sp macro="" textlink="">
      <xdr:nvSpPr>
        <xdr:cNvPr id="26673" name="Text Box 49"/>
        <xdr:cNvSpPr txBox="1">
          <a:spLocks noChangeArrowheads="1"/>
        </xdr:cNvSpPr>
      </xdr:nvSpPr>
      <xdr:spPr bwMode="auto">
        <a:xfrm>
          <a:off x="13306425" y="397192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62</xdr:row>
      <xdr:rowOff>0</xdr:rowOff>
    </xdr:from>
    <xdr:to>
      <xdr:col>17</xdr:col>
      <xdr:colOff>495300</xdr:colOff>
      <xdr:row>62</xdr:row>
      <xdr:rowOff>0</xdr:rowOff>
    </xdr:to>
    <xdr:sp macro="" textlink="">
      <xdr:nvSpPr>
        <xdr:cNvPr id="26674" name="Text Box 50"/>
        <xdr:cNvSpPr txBox="1">
          <a:spLocks noChangeArrowheads="1"/>
        </xdr:cNvSpPr>
      </xdr:nvSpPr>
      <xdr:spPr bwMode="auto">
        <a:xfrm>
          <a:off x="13306425" y="464439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6675" name="Text Box 51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6676" name="Text Box 52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6677" name="Text Box 53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6678" name="Text Box 54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26679" name="Text Box 55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8" name="Text Box 52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9" name="Text Box 53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0" name="Text Box 54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1" name="Text Box 55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3" name="Text Box 52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4" name="Text Box 53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5" name="Text Box 54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6" name="Text Box 55"/>
        <xdr:cNvSpPr txBox="1">
          <a:spLocks noChangeArrowheads="1"/>
        </xdr:cNvSpPr>
      </xdr:nvSpPr>
      <xdr:spPr bwMode="auto">
        <a:xfrm>
          <a:off x="13373100" y="46672500"/>
          <a:ext cx="9791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3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17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17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17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6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7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7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7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70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970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9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70" name="Text Box 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71" name="Text Box 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72" name="Text Box 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73" name="Text Box 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74" name="Text Box 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75" name="Text Box 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76" name="Text Box 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77" name="Text Box 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78" name="Text Box 1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79" name="Text Box 1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80" name="Text Box 1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81" name="Text Box 1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82" name="Text Box 1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83" name="Text Box 1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84" name="Text Box 1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85" name="Text Box 1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86" name="Text Box 1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87" name="Text Box 1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88" name="Text Box 2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89" name="Text Box 2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90" name="Text Box 2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91" name="Text Box 2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92" name="Text Box 2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93" name="Text Box 2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94" name="Text Box 2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795" name="Text Box 2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2796" name="Text Box 2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2797" name="Text Box 2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2798" name="Text Box 3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2799" name="Text Box 3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2800" name="Text Box 3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27</xdr:row>
      <xdr:rowOff>0</xdr:rowOff>
    </xdr:from>
    <xdr:to>
      <xdr:col>16</xdr:col>
      <xdr:colOff>495300</xdr:colOff>
      <xdr:row>27</xdr:row>
      <xdr:rowOff>0</xdr:rowOff>
    </xdr:to>
    <xdr:sp macro="" textlink="">
      <xdr:nvSpPr>
        <xdr:cNvPr id="32801" name="Text Box 33"/>
        <xdr:cNvSpPr txBox="1">
          <a:spLocks noChangeArrowheads="1"/>
        </xdr:cNvSpPr>
      </xdr:nvSpPr>
      <xdr:spPr bwMode="auto">
        <a:xfrm>
          <a:off x="13306425" y="20173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36</xdr:row>
      <xdr:rowOff>0</xdr:rowOff>
    </xdr:from>
    <xdr:to>
      <xdr:col>16</xdr:col>
      <xdr:colOff>495300</xdr:colOff>
      <xdr:row>36</xdr:row>
      <xdr:rowOff>0</xdr:rowOff>
    </xdr:to>
    <xdr:sp macro="" textlink="">
      <xdr:nvSpPr>
        <xdr:cNvPr id="32802" name="Text Box 34"/>
        <xdr:cNvSpPr txBox="1">
          <a:spLocks noChangeArrowheads="1"/>
        </xdr:cNvSpPr>
      </xdr:nvSpPr>
      <xdr:spPr bwMode="auto">
        <a:xfrm>
          <a:off x="13306425" y="26898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45</xdr:row>
      <xdr:rowOff>0</xdr:rowOff>
    </xdr:from>
    <xdr:to>
      <xdr:col>16</xdr:col>
      <xdr:colOff>495300</xdr:colOff>
      <xdr:row>45</xdr:row>
      <xdr:rowOff>0</xdr:rowOff>
    </xdr:to>
    <xdr:sp macro="" textlink="">
      <xdr:nvSpPr>
        <xdr:cNvPr id="32803" name="Text Box 35"/>
        <xdr:cNvSpPr txBox="1">
          <a:spLocks noChangeArrowheads="1"/>
        </xdr:cNvSpPr>
      </xdr:nvSpPr>
      <xdr:spPr bwMode="auto">
        <a:xfrm>
          <a:off x="13306425" y="336232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4" name="Text Box 36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5" name="Text Box 37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6" name="Text Box 38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7" name="Text Box 39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8" name="Text Box 40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09" name="Text Box 41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10" name="Text Box 42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2811" name="Text Box 43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17</xdr:col>
      <xdr:colOff>495300</xdr:colOff>
      <xdr:row>8</xdr:row>
      <xdr:rowOff>0</xdr:rowOff>
    </xdr:to>
    <xdr:sp macro="" textlink="">
      <xdr:nvSpPr>
        <xdr:cNvPr id="32812" name="Text Box 44"/>
        <xdr:cNvSpPr txBox="1">
          <a:spLocks noChangeArrowheads="1"/>
        </xdr:cNvSpPr>
      </xdr:nvSpPr>
      <xdr:spPr bwMode="auto">
        <a:xfrm>
          <a:off x="13306425" y="60960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17</xdr:col>
      <xdr:colOff>495300</xdr:colOff>
      <xdr:row>17</xdr:row>
      <xdr:rowOff>0</xdr:rowOff>
    </xdr:to>
    <xdr:sp macro="" textlink="">
      <xdr:nvSpPr>
        <xdr:cNvPr id="32813" name="Text Box 45"/>
        <xdr:cNvSpPr txBox="1">
          <a:spLocks noChangeArrowheads="1"/>
        </xdr:cNvSpPr>
      </xdr:nvSpPr>
      <xdr:spPr bwMode="auto">
        <a:xfrm>
          <a:off x="13306425" y="128206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17</xdr:col>
      <xdr:colOff>495300</xdr:colOff>
      <xdr:row>26</xdr:row>
      <xdr:rowOff>0</xdr:rowOff>
    </xdr:to>
    <xdr:sp macro="" textlink="">
      <xdr:nvSpPr>
        <xdr:cNvPr id="32814" name="Text Box 46"/>
        <xdr:cNvSpPr txBox="1">
          <a:spLocks noChangeArrowheads="1"/>
        </xdr:cNvSpPr>
      </xdr:nvSpPr>
      <xdr:spPr bwMode="auto">
        <a:xfrm>
          <a:off x="13306425" y="195453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17</xdr:col>
      <xdr:colOff>495300</xdr:colOff>
      <xdr:row>35</xdr:row>
      <xdr:rowOff>0</xdr:rowOff>
    </xdr:to>
    <xdr:sp macro="" textlink="">
      <xdr:nvSpPr>
        <xdr:cNvPr id="32815" name="Text Box 47"/>
        <xdr:cNvSpPr txBox="1">
          <a:spLocks noChangeArrowheads="1"/>
        </xdr:cNvSpPr>
      </xdr:nvSpPr>
      <xdr:spPr bwMode="auto">
        <a:xfrm>
          <a:off x="13306425" y="262699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17</xdr:col>
      <xdr:colOff>495300</xdr:colOff>
      <xdr:row>44</xdr:row>
      <xdr:rowOff>0</xdr:rowOff>
    </xdr:to>
    <xdr:sp macro="" textlink="">
      <xdr:nvSpPr>
        <xdr:cNvPr id="32816" name="Text Box 48"/>
        <xdr:cNvSpPr txBox="1">
          <a:spLocks noChangeArrowheads="1"/>
        </xdr:cNvSpPr>
      </xdr:nvSpPr>
      <xdr:spPr bwMode="auto">
        <a:xfrm>
          <a:off x="13306425" y="329946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53</xdr:row>
      <xdr:rowOff>0</xdr:rowOff>
    </xdr:from>
    <xdr:to>
      <xdr:col>17</xdr:col>
      <xdr:colOff>495300</xdr:colOff>
      <xdr:row>53</xdr:row>
      <xdr:rowOff>0</xdr:rowOff>
    </xdr:to>
    <xdr:sp macro="" textlink="">
      <xdr:nvSpPr>
        <xdr:cNvPr id="32817" name="Text Box 49"/>
        <xdr:cNvSpPr txBox="1">
          <a:spLocks noChangeArrowheads="1"/>
        </xdr:cNvSpPr>
      </xdr:nvSpPr>
      <xdr:spPr bwMode="auto">
        <a:xfrm>
          <a:off x="13306425" y="397192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62</xdr:row>
      <xdr:rowOff>0</xdr:rowOff>
    </xdr:from>
    <xdr:to>
      <xdr:col>17</xdr:col>
      <xdr:colOff>495300</xdr:colOff>
      <xdr:row>62</xdr:row>
      <xdr:rowOff>0</xdr:rowOff>
    </xdr:to>
    <xdr:sp macro="" textlink="">
      <xdr:nvSpPr>
        <xdr:cNvPr id="32818" name="Text Box 50"/>
        <xdr:cNvSpPr txBox="1">
          <a:spLocks noChangeArrowheads="1"/>
        </xdr:cNvSpPr>
      </xdr:nvSpPr>
      <xdr:spPr bwMode="auto">
        <a:xfrm>
          <a:off x="13306425" y="464439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2819" name="Text Box 51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2820" name="Text Box 52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2821" name="Text Box 53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2822" name="Text Box 54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2823" name="Text Box 55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13301663" y="47005875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8" name="Text Box 52"/>
        <xdr:cNvSpPr txBox="1">
          <a:spLocks noChangeArrowheads="1"/>
        </xdr:cNvSpPr>
      </xdr:nvSpPr>
      <xdr:spPr bwMode="auto">
        <a:xfrm>
          <a:off x="13301663" y="47005875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9" name="Text Box 53"/>
        <xdr:cNvSpPr txBox="1">
          <a:spLocks noChangeArrowheads="1"/>
        </xdr:cNvSpPr>
      </xdr:nvSpPr>
      <xdr:spPr bwMode="auto">
        <a:xfrm>
          <a:off x="13301663" y="47005875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0" name="Text Box 54"/>
        <xdr:cNvSpPr txBox="1">
          <a:spLocks noChangeArrowheads="1"/>
        </xdr:cNvSpPr>
      </xdr:nvSpPr>
      <xdr:spPr bwMode="auto">
        <a:xfrm>
          <a:off x="13301663" y="47005875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1" name="Text Box 55"/>
        <xdr:cNvSpPr txBox="1">
          <a:spLocks noChangeArrowheads="1"/>
        </xdr:cNvSpPr>
      </xdr:nvSpPr>
      <xdr:spPr bwMode="auto">
        <a:xfrm>
          <a:off x="13301663" y="47005875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3301663" y="53721000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3" name="Text Box 52"/>
        <xdr:cNvSpPr txBox="1">
          <a:spLocks noChangeArrowheads="1"/>
        </xdr:cNvSpPr>
      </xdr:nvSpPr>
      <xdr:spPr bwMode="auto">
        <a:xfrm>
          <a:off x="13301663" y="53721000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4" name="Text Box 53"/>
        <xdr:cNvSpPr txBox="1">
          <a:spLocks noChangeArrowheads="1"/>
        </xdr:cNvSpPr>
      </xdr:nvSpPr>
      <xdr:spPr bwMode="auto">
        <a:xfrm>
          <a:off x="13301663" y="53721000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5" name="Text Box 54"/>
        <xdr:cNvSpPr txBox="1">
          <a:spLocks noChangeArrowheads="1"/>
        </xdr:cNvSpPr>
      </xdr:nvSpPr>
      <xdr:spPr bwMode="auto">
        <a:xfrm>
          <a:off x="13301663" y="53721000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6" name="Text Box 55"/>
        <xdr:cNvSpPr txBox="1">
          <a:spLocks noChangeArrowheads="1"/>
        </xdr:cNvSpPr>
      </xdr:nvSpPr>
      <xdr:spPr bwMode="auto">
        <a:xfrm>
          <a:off x="13301663" y="53721000"/>
          <a:ext cx="97202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28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23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29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717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29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793" name="Text Box 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794" name="Text Box 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795" name="Text Box 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796" name="Text Box 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797" name="Text Box 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798" name="Text Box 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799" name="Text Box 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800" name="Text Box 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801" name="Text Box 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802" name="Text Box 1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803" name="Text Box 1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804" name="Text Box 1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805" name="Text Box 1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806" name="Text Box 1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807" name="Text Box 1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808" name="Text Box 1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809" name="Text Box 1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810" name="Text Box 1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811" name="Text Box 1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812" name="Text Box 2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813" name="Text Box 2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814" name="Text Box 2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815" name="Text Box 23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816" name="Text Box 24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817" name="Text Box 25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818" name="Text Box 26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819" name="Text Box 27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16</xdr:col>
      <xdr:colOff>495300</xdr:colOff>
      <xdr:row>26</xdr:row>
      <xdr:rowOff>0</xdr:rowOff>
    </xdr:to>
    <xdr:sp macro="" textlink="">
      <xdr:nvSpPr>
        <xdr:cNvPr id="33820" name="Text Box 28"/>
        <xdr:cNvSpPr txBox="1">
          <a:spLocks noChangeArrowheads="1"/>
        </xdr:cNvSpPr>
      </xdr:nvSpPr>
      <xdr:spPr bwMode="auto">
        <a:xfrm>
          <a:off x="13306425" y="195453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16</xdr:col>
      <xdr:colOff>495300</xdr:colOff>
      <xdr:row>35</xdr:row>
      <xdr:rowOff>0</xdr:rowOff>
    </xdr:to>
    <xdr:sp macro="" textlink="">
      <xdr:nvSpPr>
        <xdr:cNvPr id="33821" name="Text Box 29"/>
        <xdr:cNvSpPr txBox="1">
          <a:spLocks noChangeArrowheads="1"/>
        </xdr:cNvSpPr>
      </xdr:nvSpPr>
      <xdr:spPr bwMode="auto">
        <a:xfrm>
          <a:off x="13306425" y="26269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16</xdr:col>
      <xdr:colOff>495300</xdr:colOff>
      <xdr:row>44</xdr:row>
      <xdr:rowOff>0</xdr:rowOff>
    </xdr:to>
    <xdr:sp macro="" textlink="">
      <xdr:nvSpPr>
        <xdr:cNvPr id="33822" name="Text Box 30"/>
        <xdr:cNvSpPr txBox="1">
          <a:spLocks noChangeArrowheads="1"/>
        </xdr:cNvSpPr>
      </xdr:nvSpPr>
      <xdr:spPr bwMode="auto">
        <a:xfrm>
          <a:off x="13306425" y="32994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16</xdr:col>
      <xdr:colOff>495300</xdr:colOff>
      <xdr:row>8</xdr:row>
      <xdr:rowOff>0</xdr:rowOff>
    </xdr:to>
    <xdr:sp macro="" textlink="">
      <xdr:nvSpPr>
        <xdr:cNvPr id="33823" name="Text Box 31"/>
        <xdr:cNvSpPr txBox="1">
          <a:spLocks noChangeArrowheads="1"/>
        </xdr:cNvSpPr>
      </xdr:nvSpPr>
      <xdr:spPr bwMode="auto">
        <a:xfrm>
          <a:off x="13306425" y="60960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16</xdr:col>
      <xdr:colOff>495300</xdr:colOff>
      <xdr:row>17</xdr:row>
      <xdr:rowOff>0</xdr:rowOff>
    </xdr:to>
    <xdr:sp macro="" textlink="">
      <xdr:nvSpPr>
        <xdr:cNvPr id="33824" name="Text Box 32"/>
        <xdr:cNvSpPr txBox="1">
          <a:spLocks noChangeArrowheads="1"/>
        </xdr:cNvSpPr>
      </xdr:nvSpPr>
      <xdr:spPr bwMode="auto">
        <a:xfrm>
          <a:off x="13306425" y="128206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27</xdr:row>
      <xdr:rowOff>0</xdr:rowOff>
    </xdr:from>
    <xdr:to>
      <xdr:col>16</xdr:col>
      <xdr:colOff>495300</xdr:colOff>
      <xdr:row>27</xdr:row>
      <xdr:rowOff>0</xdr:rowOff>
    </xdr:to>
    <xdr:sp macro="" textlink="">
      <xdr:nvSpPr>
        <xdr:cNvPr id="33825" name="Text Box 33"/>
        <xdr:cNvSpPr txBox="1">
          <a:spLocks noChangeArrowheads="1"/>
        </xdr:cNvSpPr>
      </xdr:nvSpPr>
      <xdr:spPr bwMode="auto">
        <a:xfrm>
          <a:off x="13306425" y="201739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36</xdr:row>
      <xdr:rowOff>0</xdr:rowOff>
    </xdr:from>
    <xdr:to>
      <xdr:col>16</xdr:col>
      <xdr:colOff>495300</xdr:colOff>
      <xdr:row>36</xdr:row>
      <xdr:rowOff>0</xdr:rowOff>
    </xdr:to>
    <xdr:sp macro="" textlink="">
      <xdr:nvSpPr>
        <xdr:cNvPr id="33826" name="Text Box 34"/>
        <xdr:cNvSpPr txBox="1">
          <a:spLocks noChangeArrowheads="1"/>
        </xdr:cNvSpPr>
      </xdr:nvSpPr>
      <xdr:spPr bwMode="auto">
        <a:xfrm>
          <a:off x="13306425" y="2689860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45</xdr:row>
      <xdr:rowOff>0</xdr:rowOff>
    </xdr:from>
    <xdr:to>
      <xdr:col>16</xdr:col>
      <xdr:colOff>495300</xdr:colOff>
      <xdr:row>45</xdr:row>
      <xdr:rowOff>0</xdr:rowOff>
    </xdr:to>
    <xdr:sp macro="" textlink="">
      <xdr:nvSpPr>
        <xdr:cNvPr id="33827" name="Text Box 35"/>
        <xdr:cNvSpPr txBox="1">
          <a:spLocks noChangeArrowheads="1"/>
        </xdr:cNvSpPr>
      </xdr:nvSpPr>
      <xdr:spPr bwMode="auto">
        <a:xfrm>
          <a:off x="13306425" y="33623250"/>
          <a:ext cx="807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28" name="Text Box 36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29" name="Text Box 37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0" name="Text Box 38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1" name="Text Box 39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2" name="Text Box 40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3" name="Text Box 41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4" name="Text Box 42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0</xdr:row>
      <xdr:rowOff>0</xdr:rowOff>
    </xdr:from>
    <xdr:to>
      <xdr:col>17</xdr:col>
      <xdr:colOff>495300</xdr:colOff>
      <xdr:row>0</xdr:row>
      <xdr:rowOff>0</xdr:rowOff>
    </xdr:to>
    <xdr:sp macro="" textlink="">
      <xdr:nvSpPr>
        <xdr:cNvPr id="33835" name="Text Box 43"/>
        <xdr:cNvSpPr txBox="1">
          <a:spLocks noChangeArrowheads="1"/>
        </xdr:cNvSpPr>
      </xdr:nvSpPr>
      <xdr:spPr bwMode="auto">
        <a:xfrm>
          <a:off x="13306425" y="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</xdr:row>
      <xdr:rowOff>0</xdr:rowOff>
    </xdr:from>
    <xdr:to>
      <xdr:col>17</xdr:col>
      <xdr:colOff>495300</xdr:colOff>
      <xdr:row>8</xdr:row>
      <xdr:rowOff>0</xdr:rowOff>
    </xdr:to>
    <xdr:sp macro="" textlink="">
      <xdr:nvSpPr>
        <xdr:cNvPr id="33836" name="Text Box 44"/>
        <xdr:cNvSpPr txBox="1">
          <a:spLocks noChangeArrowheads="1"/>
        </xdr:cNvSpPr>
      </xdr:nvSpPr>
      <xdr:spPr bwMode="auto">
        <a:xfrm>
          <a:off x="13306425" y="60960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17</xdr:row>
      <xdr:rowOff>0</xdr:rowOff>
    </xdr:from>
    <xdr:to>
      <xdr:col>17</xdr:col>
      <xdr:colOff>495300</xdr:colOff>
      <xdr:row>17</xdr:row>
      <xdr:rowOff>0</xdr:rowOff>
    </xdr:to>
    <xdr:sp macro="" textlink="">
      <xdr:nvSpPr>
        <xdr:cNvPr id="33837" name="Text Box 45"/>
        <xdr:cNvSpPr txBox="1">
          <a:spLocks noChangeArrowheads="1"/>
        </xdr:cNvSpPr>
      </xdr:nvSpPr>
      <xdr:spPr bwMode="auto">
        <a:xfrm>
          <a:off x="13306425" y="128206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26</xdr:row>
      <xdr:rowOff>0</xdr:rowOff>
    </xdr:from>
    <xdr:to>
      <xdr:col>17</xdr:col>
      <xdr:colOff>495300</xdr:colOff>
      <xdr:row>26</xdr:row>
      <xdr:rowOff>0</xdr:rowOff>
    </xdr:to>
    <xdr:sp macro="" textlink="">
      <xdr:nvSpPr>
        <xdr:cNvPr id="33838" name="Text Box 46"/>
        <xdr:cNvSpPr txBox="1">
          <a:spLocks noChangeArrowheads="1"/>
        </xdr:cNvSpPr>
      </xdr:nvSpPr>
      <xdr:spPr bwMode="auto">
        <a:xfrm>
          <a:off x="13306425" y="195453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35</xdr:row>
      <xdr:rowOff>0</xdr:rowOff>
    </xdr:from>
    <xdr:to>
      <xdr:col>17</xdr:col>
      <xdr:colOff>495300</xdr:colOff>
      <xdr:row>35</xdr:row>
      <xdr:rowOff>0</xdr:rowOff>
    </xdr:to>
    <xdr:sp macro="" textlink="">
      <xdr:nvSpPr>
        <xdr:cNvPr id="33839" name="Text Box 47"/>
        <xdr:cNvSpPr txBox="1">
          <a:spLocks noChangeArrowheads="1"/>
        </xdr:cNvSpPr>
      </xdr:nvSpPr>
      <xdr:spPr bwMode="auto">
        <a:xfrm>
          <a:off x="13306425" y="262699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44</xdr:row>
      <xdr:rowOff>0</xdr:rowOff>
    </xdr:from>
    <xdr:to>
      <xdr:col>17</xdr:col>
      <xdr:colOff>495300</xdr:colOff>
      <xdr:row>44</xdr:row>
      <xdr:rowOff>0</xdr:rowOff>
    </xdr:to>
    <xdr:sp macro="" textlink="">
      <xdr:nvSpPr>
        <xdr:cNvPr id="33840" name="Text Box 48"/>
        <xdr:cNvSpPr txBox="1">
          <a:spLocks noChangeArrowheads="1"/>
        </xdr:cNvSpPr>
      </xdr:nvSpPr>
      <xdr:spPr bwMode="auto">
        <a:xfrm>
          <a:off x="13306425" y="329946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53</xdr:row>
      <xdr:rowOff>0</xdr:rowOff>
    </xdr:from>
    <xdr:to>
      <xdr:col>17</xdr:col>
      <xdr:colOff>495300</xdr:colOff>
      <xdr:row>53</xdr:row>
      <xdr:rowOff>0</xdr:rowOff>
    </xdr:to>
    <xdr:sp macro="" textlink="">
      <xdr:nvSpPr>
        <xdr:cNvPr id="33841" name="Text Box 49"/>
        <xdr:cNvSpPr txBox="1">
          <a:spLocks noChangeArrowheads="1"/>
        </xdr:cNvSpPr>
      </xdr:nvSpPr>
      <xdr:spPr bwMode="auto">
        <a:xfrm>
          <a:off x="13306425" y="397192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62</xdr:row>
      <xdr:rowOff>0</xdr:rowOff>
    </xdr:from>
    <xdr:to>
      <xdr:col>17</xdr:col>
      <xdr:colOff>495300</xdr:colOff>
      <xdr:row>62</xdr:row>
      <xdr:rowOff>0</xdr:rowOff>
    </xdr:to>
    <xdr:sp macro="" textlink="">
      <xdr:nvSpPr>
        <xdr:cNvPr id="33842" name="Text Box 50"/>
        <xdr:cNvSpPr txBox="1">
          <a:spLocks noChangeArrowheads="1"/>
        </xdr:cNvSpPr>
      </xdr:nvSpPr>
      <xdr:spPr bwMode="auto">
        <a:xfrm>
          <a:off x="13306425" y="4644390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3843" name="Text Box 51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3844" name="Text Box 52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3845" name="Text Box 53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3846" name="Text Box 54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63</xdr:row>
      <xdr:rowOff>0</xdr:rowOff>
    </xdr:from>
    <xdr:to>
      <xdr:col>17</xdr:col>
      <xdr:colOff>495300</xdr:colOff>
      <xdr:row>63</xdr:row>
      <xdr:rowOff>0</xdr:rowOff>
    </xdr:to>
    <xdr:sp macro="" textlink="">
      <xdr:nvSpPr>
        <xdr:cNvPr id="33847" name="Text Box 55"/>
        <xdr:cNvSpPr txBox="1">
          <a:spLocks noChangeArrowheads="1"/>
        </xdr:cNvSpPr>
      </xdr:nvSpPr>
      <xdr:spPr bwMode="auto">
        <a:xfrm>
          <a:off x="13306425" y="47072550"/>
          <a:ext cx="9725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13373100" y="4733925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8" name="Text Box 52"/>
        <xdr:cNvSpPr txBox="1">
          <a:spLocks noChangeArrowheads="1"/>
        </xdr:cNvSpPr>
      </xdr:nvSpPr>
      <xdr:spPr bwMode="auto">
        <a:xfrm>
          <a:off x="13373100" y="4733925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59" name="Text Box 53"/>
        <xdr:cNvSpPr txBox="1">
          <a:spLocks noChangeArrowheads="1"/>
        </xdr:cNvSpPr>
      </xdr:nvSpPr>
      <xdr:spPr bwMode="auto">
        <a:xfrm>
          <a:off x="13373100" y="4733925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0" name="Text Box 54"/>
        <xdr:cNvSpPr txBox="1">
          <a:spLocks noChangeArrowheads="1"/>
        </xdr:cNvSpPr>
      </xdr:nvSpPr>
      <xdr:spPr bwMode="auto">
        <a:xfrm>
          <a:off x="13373100" y="4733925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72</xdr:row>
      <xdr:rowOff>0</xdr:rowOff>
    </xdr:from>
    <xdr:to>
      <xdr:col>17</xdr:col>
      <xdr:colOff>495300</xdr:colOff>
      <xdr:row>72</xdr:row>
      <xdr:rowOff>0</xdr:rowOff>
    </xdr:to>
    <xdr:sp macro="" textlink="">
      <xdr:nvSpPr>
        <xdr:cNvPr id="61" name="Text Box 55"/>
        <xdr:cNvSpPr txBox="1">
          <a:spLocks noChangeArrowheads="1"/>
        </xdr:cNvSpPr>
      </xdr:nvSpPr>
      <xdr:spPr bwMode="auto">
        <a:xfrm>
          <a:off x="13373100" y="4733925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2" name="Text Box 51"/>
        <xdr:cNvSpPr txBox="1">
          <a:spLocks noChangeArrowheads="1"/>
        </xdr:cNvSpPr>
      </xdr:nvSpPr>
      <xdr:spPr bwMode="auto">
        <a:xfrm>
          <a:off x="13373100" y="5410200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3" name="Text Box 52"/>
        <xdr:cNvSpPr txBox="1">
          <a:spLocks noChangeArrowheads="1"/>
        </xdr:cNvSpPr>
      </xdr:nvSpPr>
      <xdr:spPr bwMode="auto">
        <a:xfrm>
          <a:off x="13373100" y="5410200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4" name="Text Box 53"/>
        <xdr:cNvSpPr txBox="1">
          <a:spLocks noChangeArrowheads="1"/>
        </xdr:cNvSpPr>
      </xdr:nvSpPr>
      <xdr:spPr bwMode="auto">
        <a:xfrm>
          <a:off x="13373100" y="5410200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5" name="Text Box 54"/>
        <xdr:cNvSpPr txBox="1">
          <a:spLocks noChangeArrowheads="1"/>
        </xdr:cNvSpPr>
      </xdr:nvSpPr>
      <xdr:spPr bwMode="auto">
        <a:xfrm>
          <a:off x="13373100" y="5410200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  <xdr:twoCellAnchor>
    <xdr:from>
      <xdr:col>9</xdr:col>
      <xdr:colOff>800100</xdr:colOff>
      <xdr:row>81</xdr:row>
      <xdr:rowOff>0</xdr:rowOff>
    </xdr:from>
    <xdr:to>
      <xdr:col>17</xdr:col>
      <xdr:colOff>495300</xdr:colOff>
      <xdr:row>81</xdr:row>
      <xdr:rowOff>0</xdr:rowOff>
    </xdr:to>
    <xdr:sp macro="" textlink="">
      <xdr:nvSpPr>
        <xdr:cNvPr id="66" name="Text Box 55"/>
        <xdr:cNvSpPr txBox="1">
          <a:spLocks noChangeArrowheads="1"/>
        </xdr:cNvSpPr>
      </xdr:nvSpPr>
      <xdr:spPr bwMode="auto">
        <a:xfrm>
          <a:off x="13373100" y="54102000"/>
          <a:ext cx="972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it-IT" sz="3600" b="1" i="1" u="none" strike="noStrike" baseline="0">
              <a:solidFill>
                <a:srgbClr val="0000FF"/>
              </a:solidFill>
              <a:latin typeface="Arial"/>
              <a:cs typeface="Arial"/>
            </a:rPr>
            <a:t>    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53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400050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25</xdr:row>
      <xdr:rowOff>114300</xdr:rowOff>
    </xdr:from>
    <xdr:ext cx="101600" cy="219075"/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678275" y="8439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25</xdr:row>
      <xdr:rowOff>114300</xdr:rowOff>
    </xdr:from>
    <xdr:ext cx="101600" cy="219075"/>
    <xdr:sp macro="" textlink="">
      <xdr:nvSpPr>
        <xdr:cNvPr id="19458" name="Text Box 2"/>
        <xdr:cNvSpPr txBox="1">
          <a:spLocks noChangeArrowheads="1"/>
        </xdr:cNvSpPr>
      </xdr:nvSpPr>
      <xdr:spPr bwMode="auto">
        <a:xfrm>
          <a:off x="16678275" y="8439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25</xdr:row>
      <xdr:rowOff>0</xdr:rowOff>
    </xdr:from>
    <xdr:ext cx="101600" cy="219075"/>
    <xdr:sp macro="" textlink="">
      <xdr:nvSpPr>
        <xdr:cNvPr id="19459" name="Text Box 3"/>
        <xdr:cNvSpPr txBox="1">
          <a:spLocks noChangeArrowheads="1"/>
        </xdr:cNvSpPr>
      </xdr:nvSpPr>
      <xdr:spPr bwMode="auto">
        <a:xfrm>
          <a:off x="16678275" y="8324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25</xdr:row>
      <xdr:rowOff>114300</xdr:rowOff>
    </xdr:from>
    <xdr:ext cx="104775" cy="219075"/>
    <xdr:sp macro="" textlink="">
      <xdr:nvSpPr>
        <xdr:cNvPr id="19460" name="Text Box 4"/>
        <xdr:cNvSpPr txBox="1">
          <a:spLocks noChangeArrowheads="1"/>
        </xdr:cNvSpPr>
      </xdr:nvSpPr>
      <xdr:spPr bwMode="auto">
        <a:xfrm>
          <a:off x="16783050" y="8439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25</xdr:row>
      <xdr:rowOff>0</xdr:rowOff>
    </xdr:from>
    <xdr:ext cx="101600" cy="219075"/>
    <xdr:sp macro="" textlink="">
      <xdr:nvSpPr>
        <xdr:cNvPr id="19461" name="Text Box 5"/>
        <xdr:cNvSpPr txBox="1">
          <a:spLocks noChangeArrowheads="1"/>
        </xdr:cNvSpPr>
      </xdr:nvSpPr>
      <xdr:spPr bwMode="auto">
        <a:xfrm>
          <a:off x="16678275" y="83248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63</xdr:col>
      <xdr:colOff>676275</xdr:colOff>
      <xdr:row>15</xdr:row>
      <xdr:rowOff>371475</xdr:rowOff>
    </xdr:from>
    <xdr:to>
      <xdr:col>71</xdr:col>
      <xdr:colOff>76200</xdr:colOff>
      <xdr:row>17</xdr:row>
      <xdr:rowOff>152400</xdr:rowOff>
    </xdr:to>
    <xdr:sp macro="" textlink="">
      <xdr:nvSpPr>
        <xdr:cNvPr id="19462" name="Text Box 6"/>
        <xdr:cNvSpPr txBox="1">
          <a:spLocks noChangeArrowheads="1"/>
        </xdr:cNvSpPr>
      </xdr:nvSpPr>
      <xdr:spPr bwMode="auto">
        <a:xfrm>
          <a:off x="25631775" y="4410075"/>
          <a:ext cx="12820650" cy="6381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prstShdw prst="shdw17" dist="17961" dir="2700000">
            <a:srgbClr xmlns:mc="http://schemas.openxmlformats.org/markup-compatibility/2006" xmlns:a14="http://schemas.microsoft.com/office/drawing/2010/main" val="000000" mc:Ignorable="a14" a14:legacySpreadsheetColorIndex="64">
              <a:gamma/>
              <a:shade val="60000"/>
              <a:invGamma/>
            </a:srgbClr>
          </a:prst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</a:extLst>
      </xdr:spPr>
      <xdr:txBody>
        <a:bodyPr vertOverflow="clip" wrap="square" lIns="54864" tIns="50292" rIns="54864" bIns="50292" anchor="ctr" upright="1"/>
        <a:lstStyle/>
        <a:p>
          <a:pPr algn="ctr" rtl="0">
            <a:defRPr sz="1000"/>
          </a:pPr>
          <a:r>
            <a:rPr lang="it-IT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CLASSIFICA</a:t>
          </a:r>
        </a:p>
      </xdr:txBody>
    </xdr:sp>
    <xdr:clientData/>
  </xdr:twoCellAnchor>
  <xdr:twoCellAnchor>
    <xdr:from>
      <xdr:col>18</xdr:col>
      <xdr:colOff>0</xdr:colOff>
      <xdr:row>7</xdr:row>
      <xdr:rowOff>0</xdr:rowOff>
    </xdr:from>
    <xdr:to>
      <xdr:col>67</xdr:col>
      <xdr:colOff>0</xdr:colOff>
      <xdr:row>9</xdr:row>
      <xdr:rowOff>0</xdr:rowOff>
    </xdr:to>
    <xdr:sp macro="" textlink="">
      <xdr:nvSpPr>
        <xdr:cNvPr id="19463" name="Rectangle 7"/>
        <xdr:cNvSpPr>
          <a:spLocks noChangeArrowheads="1"/>
        </xdr:cNvSpPr>
      </xdr:nvSpPr>
      <xdr:spPr bwMode="auto">
        <a:xfrm>
          <a:off x="11134725" y="1133475"/>
          <a:ext cx="25660350" cy="1143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464" name="Rectangle 8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465" name="Rectangle 9"/>
        <xdr:cNvSpPr>
          <a:spLocks noChangeArrowheads="1"/>
        </xdr:cNvSpPr>
      </xdr:nvSpPr>
      <xdr:spPr bwMode="auto">
        <a:xfrm>
          <a:off x="619125" y="2447925"/>
          <a:ext cx="438150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13500000" sx="75000" sy="75000" algn="tl" rotWithShape="0">
                  <a:srgbClr val="808080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19471" name="Rectangle 15"/>
        <xdr:cNvSpPr>
          <a:spLocks noChangeArrowheads="1"/>
        </xdr:cNvSpPr>
      </xdr:nvSpPr>
      <xdr:spPr bwMode="auto">
        <a:xfrm>
          <a:off x="619125" y="16040100"/>
          <a:ext cx="438150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19472" name="Rectangle 16"/>
        <xdr:cNvSpPr>
          <a:spLocks noChangeArrowheads="1"/>
        </xdr:cNvSpPr>
      </xdr:nvSpPr>
      <xdr:spPr bwMode="auto">
        <a:xfrm>
          <a:off x="1085850" y="16040100"/>
          <a:ext cx="3971925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0</xdr:colOff>
      <xdr:row>45</xdr:row>
      <xdr:rowOff>9525</xdr:rowOff>
    </xdr:from>
    <xdr:to>
      <xdr:col>5</xdr:col>
      <xdr:colOff>0</xdr:colOff>
      <xdr:row>46</xdr:row>
      <xdr:rowOff>0</xdr:rowOff>
    </xdr:to>
    <xdr:sp macro="" textlink="">
      <xdr:nvSpPr>
        <xdr:cNvPr id="19473" name="Rectangle 17"/>
        <xdr:cNvSpPr>
          <a:spLocks noChangeArrowheads="1"/>
        </xdr:cNvSpPr>
      </xdr:nvSpPr>
      <xdr:spPr bwMode="auto">
        <a:xfrm>
          <a:off x="1085850" y="16906875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5</xdr:col>
      <xdr:colOff>0</xdr:colOff>
      <xdr:row>47</xdr:row>
      <xdr:rowOff>0</xdr:rowOff>
    </xdr:to>
    <xdr:sp macro="" textlink="">
      <xdr:nvSpPr>
        <xdr:cNvPr id="19474" name="Rectangle 18"/>
        <xdr:cNvSpPr>
          <a:spLocks noChangeArrowheads="1"/>
        </xdr:cNvSpPr>
      </xdr:nvSpPr>
      <xdr:spPr bwMode="auto">
        <a:xfrm>
          <a:off x="1085850" y="17335500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19475" name="Rectangle 19"/>
        <xdr:cNvSpPr>
          <a:spLocks noChangeArrowheads="1"/>
        </xdr:cNvSpPr>
      </xdr:nvSpPr>
      <xdr:spPr bwMode="auto">
        <a:xfrm>
          <a:off x="1085850" y="20335875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55</xdr:row>
      <xdr:rowOff>0</xdr:rowOff>
    </xdr:to>
    <xdr:sp macro="" textlink="">
      <xdr:nvSpPr>
        <xdr:cNvPr id="19476" name="Rectangle 20"/>
        <xdr:cNvSpPr>
          <a:spLocks noChangeArrowheads="1"/>
        </xdr:cNvSpPr>
      </xdr:nvSpPr>
      <xdr:spPr bwMode="auto">
        <a:xfrm>
          <a:off x="1085850" y="20764500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19050</xdr:colOff>
      <xdr:row>48</xdr:row>
      <xdr:rowOff>266700</xdr:rowOff>
    </xdr:from>
    <xdr:to>
      <xdr:col>33</xdr:col>
      <xdr:colOff>19050</xdr:colOff>
      <xdr:row>50</xdr:row>
      <xdr:rowOff>85725</xdr:rowOff>
    </xdr:to>
    <xdr:sp macro="" textlink="">
      <xdr:nvSpPr>
        <xdr:cNvPr id="19477" name="Rectangle 21"/>
        <xdr:cNvSpPr>
          <a:spLocks noChangeArrowheads="1"/>
        </xdr:cNvSpPr>
      </xdr:nvSpPr>
      <xdr:spPr bwMode="auto">
        <a:xfrm>
          <a:off x="12239625" y="18449925"/>
          <a:ext cx="4295775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MEDAGLIA DI BRONZO</a:t>
          </a:r>
        </a:p>
      </xdr:txBody>
    </xdr:sp>
    <xdr:clientData/>
  </xdr:twoCellAnchor>
  <xdr:twoCellAnchor>
    <xdr:from>
      <xdr:col>21</xdr:col>
      <xdr:colOff>0</xdr:colOff>
      <xdr:row>58</xdr:row>
      <xdr:rowOff>285750</xdr:rowOff>
    </xdr:from>
    <xdr:to>
      <xdr:col>32</xdr:col>
      <xdr:colOff>0</xdr:colOff>
      <xdr:row>60</xdr:row>
      <xdr:rowOff>95250</xdr:rowOff>
    </xdr:to>
    <xdr:sp macro="" textlink="">
      <xdr:nvSpPr>
        <xdr:cNvPr id="19478" name="Rectangle 22"/>
        <xdr:cNvSpPr>
          <a:spLocks noChangeArrowheads="1"/>
        </xdr:cNvSpPr>
      </xdr:nvSpPr>
      <xdr:spPr bwMode="auto">
        <a:xfrm>
          <a:off x="12220575" y="22755225"/>
          <a:ext cx="3848100" cy="666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it-IT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MEDAGLIA DI BRONZO</a:t>
          </a:r>
        </a:p>
      </xdr:txBody>
    </xdr:sp>
    <xdr:clientData/>
  </xdr:twoCellAnchor>
  <xdr:twoCellAnchor>
    <xdr:from>
      <xdr:col>37</xdr:col>
      <xdr:colOff>0</xdr:colOff>
      <xdr:row>49</xdr:row>
      <xdr:rowOff>0</xdr:rowOff>
    </xdr:from>
    <xdr:to>
      <xdr:col>40</xdr:col>
      <xdr:colOff>0</xdr:colOff>
      <xdr:row>50</xdr:row>
      <xdr:rowOff>0</xdr:rowOff>
    </xdr:to>
    <xdr:sp macro="" textlink="">
      <xdr:nvSpPr>
        <xdr:cNvPr id="19479" name="Rectangle 23"/>
        <xdr:cNvSpPr>
          <a:spLocks noChangeArrowheads="1"/>
        </xdr:cNvSpPr>
      </xdr:nvSpPr>
      <xdr:spPr bwMode="auto">
        <a:xfrm>
          <a:off x="17230725" y="18611850"/>
          <a:ext cx="1323975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37</xdr:col>
      <xdr:colOff>0</xdr:colOff>
      <xdr:row>58</xdr:row>
      <xdr:rowOff>0</xdr:rowOff>
    </xdr:from>
    <xdr:to>
      <xdr:col>40</xdr:col>
      <xdr:colOff>0</xdr:colOff>
      <xdr:row>59</xdr:row>
      <xdr:rowOff>0</xdr:rowOff>
    </xdr:to>
    <xdr:sp macro="" textlink="">
      <xdr:nvSpPr>
        <xdr:cNvPr id="19480" name="Rectangle 24"/>
        <xdr:cNvSpPr>
          <a:spLocks noChangeArrowheads="1"/>
        </xdr:cNvSpPr>
      </xdr:nvSpPr>
      <xdr:spPr bwMode="auto">
        <a:xfrm>
          <a:off x="17230725" y="22469475"/>
          <a:ext cx="1323975" cy="428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34</xdr:col>
      <xdr:colOff>9525</xdr:colOff>
      <xdr:row>47</xdr:row>
      <xdr:rowOff>28575</xdr:rowOff>
    </xdr:from>
    <xdr:to>
      <xdr:col>35</xdr:col>
      <xdr:colOff>28575</xdr:colOff>
      <xdr:row>51</xdr:row>
      <xdr:rowOff>419100</xdr:rowOff>
    </xdr:to>
    <xdr:sp macro="" textlink="">
      <xdr:nvSpPr>
        <xdr:cNvPr id="19481" name="Rectangle 25"/>
        <xdr:cNvSpPr>
          <a:spLocks noChangeArrowheads="1"/>
        </xdr:cNvSpPr>
      </xdr:nvSpPr>
      <xdr:spPr bwMode="auto">
        <a:xfrm>
          <a:off x="16630650" y="17783175"/>
          <a:ext cx="76200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57</xdr:row>
      <xdr:rowOff>9525</xdr:rowOff>
    </xdr:from>
    <xdr:to>
      <xdr:col>35</xdr:col>
      <xdr:colOff>28575</xdr:colOff>
      <xdr:row>61</xdr:row>
      <xdr:rowOff>409575</xdr:rowOff>
    </xdr:to>
    <xdr:sp macro="" textlink="">
      <xdr:nvSpPr>
        <xdr:cNvPr id="19482" name="Rectangle 26"/>
        <xdr:cNvSpPr>
          <a:spLocks noChangeArrowheads="1"/>
        </xdr:cNvSpPr>
      </xdr:nvSpPr>
      <xdr:spPr bwMode="auto">
        <a:xfrm>
          <a:off x="16630650" y="22050375"/>
          <a:ext cx="76200" cy="211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53</xdr:row>
      <xdr:rowOff>9525</xdr:rowOff>
    </xdr:from>
    <xdr:to>
      <xdr:col>5</xdr:col>
      <xdr:colOff>0</xdr:colOff>
      <xdr:row>54</xdr:row>
      <xdr:rowOff>0</xdr:rowOff>
    </xdr:to>
    <xdr:sp macro="" textlink="">
      <xdr:nvSpPr>
        <xdr:cNvPr id="19483" name="Rectangle 27"/>
        <xdr:cNvSpPr>
          <a:spLocks noChangeArrowheads="1"/>
        </xdr:cNvSpPr>
      </xdr:nvSpPr>
      <xdr:spPr bwMode="auto">
        <a:xfrm>
          <a:off x="1085850" y="20335875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54</xdr:row>
      <xdr:rowOff>9525</xdr:rowOff>
    </xdr:from>
    <xdr:to>
      <xdr:col>5</xdr:col>
      <xdr:colOff>0</xdr:colOff>
      <xdr:row>55</xdr:row>
      <xdr:rowOff>0</xdr:rowOff>
    </xdr:to>
    <xdr:sp macro="" textlink="">
      <xdr:nvSpPr>
        <xdr:cNvPr id="19484" name="Rectangle 28"/>
        <xdr:cNvSpPr>
          <a:spLocks noChangeArrowheads="1"/>
        </xdr:cNvSpPr>
      </xdr:nvSpPr>
      <xdr:spPr bwMode="auto">
        <a:xfrm>
          <a:off x="1085850" y="20764500"/>
          <a:ext cx="3971925" cy="4191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114300</xdr:rowOff>
    </xdr:from>
    <xdr:to>
      <xdr:col>5</xdr:col>
      <xdr:colOff>657225</xdr:colOff>
      <xdr:row>9</xdr:row>
      <xdr:rowOff>19050</xdr:rowOff>
    </xdr:to>
    <xdr:pic>
      <xdr:nvPicPr>
        <xdr:cNvPr id="174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114300</xdr:rowOff>
    </xdr:from>
    <xdr:to>
      <xdr:col>8</xdr:col>
      <xdr:colOff>657225</xdr:colOff>
      <xdr:row>9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6225"/>
          <a:ext cx="66770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447675</xdr:colOff>
      <xdr:row>0</xdr:row>
      <xdr:rowOff>104775</xdr:rowOff>
    </xdr:from>
    <xdr:to>
      <xdr:col>2</xdr:col>
      <xdr:colOff>904875</xdr:colOff>
      <xdr:row>6</xdr:row>
      <xdr:rowOff>66675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4775"/>
          <a:ext cx="6515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6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6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6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6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276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383173</xdr:colOff>
      <xdr:row>31</xdr:row>
      <xdr:rowOff>43261</xdr:rowOff>
    </xdr:from>
    <xdr:ext cx="1738728" cy="294478"/>
    <xdr:sp macro="" textlink="">
      <xdr:nvSpPr>
        <xdr:cNvPr id="17" name="Testo 17"/>
        <xdr:cNvSpPr>
          <a:spLocks noChangeArrowheads="1"/>
        </xdr:cNvSpPr>
      </xdr:nvSpPr>
      <xdr:spPr bwMode="auto">
        <a:xfrm>
          <a:off x="383173" y="10796986"/>
          <a:ext cx="1738728" cy="2944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wrap="none" lIns="36576" tIns="27432" rIns="36576" bIns="27432" anchor="ctr" upright="1">
          <a:spAutoFit/>
        </a:bodyPr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Bookman Old Style"/>
            </a:rPr>
            <a:t>Squadra Vincente</a:t>
          </a:r>
        </a:p>
      </xdr:txBody>
    </xdr:sp>
    <xdr:clientData/>
  </xdr:oneCellAnchor>
  <xdr:twoCellAnchor>
    <xdr:from>
      <xdr:col>0</xdr:col>
      <xdr:colOff>342900</xdr:colOff>
      <xdr:row>1</xdr:row>
      <xdr:rowOff>104775</xdr:rowOff>
    </xdr:from>
    <xdr:to>
      <xdr:col>6</xdr:col>
      <xdr:colOff>228600</xdr:colOff>
      <xdr:row>7</xdr:row>
      <xdr:rowOff>38100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66700"/>
          <a:ext cx="49530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JLKAM\GARE%202014\23%20trofeo%20delle%20regioni%20a%20squadre%20sl-gr%20ostia%2013-12-2014\TROFEO%20DELLE%20REGIONI%20%20a%20squadre%202014\TROFEO%20REGIONI%20SQ%20X%2010%20SQ%202014-%20da%20completare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b%20naz%201\TAB23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UADRA 1"/>
      <sheetName val="SQUADRA 2"/>
      <sheetName val="SQUADRA 3"/>
      <sheetName val="SQUADRA 4"/>
      <sheetName val="SQUADRA 5"/>
      <sheetName val="SQUADRA 6"/>
      <sheetName val="SQUADRA 7"/>
      <sheetName val="SQUADRA 8"/>
      <sheetName val="SQUADRA 9"/>
      <sheetName val="SQUADRA 10"/>
      <sheetName val="SORTEGGIO 10 SQ"/>
      <sheetName val="TAB 10 SQ"/>
      <sheetName val="FORM. SQ 7 ROSSA  QUALIF 7-8"/>
      <sheetName val="FORM. SQ 8 BLU QUALIF 7-8"/>
      <sheetName val="FOGLIO INC.7-8 "/>
      <sheetName val="BOLLETTINO INC.7-8"/>
      <sheetName val="FORM.SQ.9 ROSSA QUALIF 9-10"/>
      <sheetName val="FORM.SQ.10 BLU QUALIF 9-10"/>
      <sheetName val="FOGLIO INC 9-10"/>
      <sheetName val="BOLLETTINO INC 9-10"/>
      <sheetName val="FORM SQ.1 ROSSA 4° FIN 1-2"/>
      <sheetName val="FORM SQ. 2 BLU 4° FIN 1-2"/>
      <sheetName val="FOGLIO INC 1-2"/>
      <sheetName val="BOLLETTINO INC 1-2"/>
      <sheetName val="FORM SQ.3 ROSSA 4° FIN 3-4"/>
      <sheetName val="FORM SQ.4 BLU 4° FIN 3-4"/>
      <sheetName val="FOGLIO INC 3-4"/>
      <sheetName val="BOLLETTINO INC 3-4"/>
      <sheetName val="FORM SQ.5 ROSSA 4° FIN 5-6"/>
      <sheetName val="FORM SQ 6 BLU 4° FIN 5-6"/>
      <sheetName val="FOGLIO INC 5-6"/>
      <sheetName val="BOLLETTINO INC 5-6"/>
      <sheetName val="FORM SQ.ROSSA  ULTIMO 4° FIN "/>
      <sheetName val="FORM SQ.BLU ULTIMO 4° FIN"/>
      <sheetName val="FOGLIO INC ULTIMO 4° FIN"/>
      <sheetName val="BOLLETTINO INC ULT.4° FIN"/>
      <sheetName val="FORM SQ.ROSSA 1° SEMIF"/>
      <sheetName val="FORM SQ.BLU 1°SEMIF"/>
      <sheetName val="FOGLIO INC.1° SEMIF."/>
      <sheetName val="BOLLETTINO INC 1° SEMIF."/>
      <sheetName val="FORM SQ.ROSSA 2° SEMIF. "/>
      <sheetName val="FORM SQ.BLU 2° SEMIF"/>
      <sheetName val="FOGLIO INC 2° SEMIF."/>
      <sheetName val="BOLLETTINO INC 2° SEMIF"/>
      <sheetName val="FORM SQ.ROSSA 1° REC BASSO"/>
      <sheetName val="FORM SQ.BLU 1°REC BASSO"/>
      <sheetName val="FOGLIO INC 1° REC BASSO"/>
      <sheetName val="BOLLETTINO 1° REC BASSO"/>
      <sheetName val="FORM SQ.ROSSA INC 3°-5° ALTO"/>
      <sheetName val="FORM SQ.BLU INC 3°-5° ALTO"/>
      <sheetName val="FOGLIO INC 3°-5° ALTO"/>
      <sheetName val="BOLLETTINO 3°-5° ALTO"/>
      <sheetName val="FORM SQ.ROSSA INC 3°-5° BASSO"/>
      <sheetName val="FORM SQ.BLU INC 3°-5° BASSO"/>
      <sheetName val="FOGLIO INC 3°-5° BASSO"/>
      <sheetName val="BOLLETTINO INC 3°-5° BASSO"/>
      <sheetName val="FORM SQ.ROSSA FIN 1°-2°"/>
      <sheetName val="FORM SQ.BLU FIN 1°-2° "/>
      <sheetName val="FOGLIO INC FIN.1°-2°"/>
      <sheetName val="BOLLETTINO INC FIN.1°-2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G21">
            <v>1206061</v>
          </cell>
        </row>
        <row r="24">
          <cell r="G24">
            <v>1206062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one"/>
      <sheetName val="boll. 1_16"/>
      <sheetName val="C"/>
      <sheetName val="boll. 1_8"/>
      <sheetName val="boll. 1_4"/>
      <sheetName val="boll. SEMIF."/>
      <sheetName val="boll. 1° rec."/>
      <sheetName val="boll. 2° rec."/>
      <sheetName val="boll. 3° rec."/>
      <sheetName val="boll. 1°-2°"/>
      <sheetName val="administrator"/>
    </sheetNames>
    <sheetDataSet>
      <sheetData sheetId="0" refreshError="1">
        <row r="8">
          <cell r="H8" t="str">
            <v>SL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6:J49"/>
  <sheetViews>
    <sheetView topLeftCell="A10" zoomScale="70" zoomScaleNormal="70" workbookViewId="0">
      <selection sqref="A1:XFD1048576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67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81">
        <v>55</v>
      </c>
      <c r="B21" s="195"/>
      <c r="C21" s="195"/>
      <c r="D21" s="195"/>
      <c r="E21" s="208" t="s">
        <v>72</v>
      </c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73</v>
      </c>
      <c r="F22" s="209"/>
      <c r="G22" s="209"/>
      <c r="H22" s="209"/>
      <c r="I22" s="43"/>
      <c r="J22" s="2"/>
    </row>
    <row r="23" spans="1:10" ht="33" customHeight="1" thickBot="1">
      <c r="A23" s="196">
        <v>60</v>
      </c>
      <c r="B23" s="197"/>
      <c r="C23" s="197"/>
      <c r="D23" s="197"/>
      <c r="E23" s="208" t="s">
        <v>74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75</v>
      </c>
      <c r="F24" s="209"/>
      <c r="G24" s="209"/>
      <c r="H24" s="209"/>
      <c r="I24" s="43"/>
      <c r="J24" s="2"/>
    </row>
    <row r="25" spans="1:10" ht="33" customHeight="1" thickBot="1">
      <c r="A25" s="196">
        <v>66</v>
      </c>
      <c r="B25" s="197"/>
      <c r="C25" s="197"/>
      <c r="D25" s="197"/>
      <c r="E25" s="208" t="s">
        <v>76</v>
      </c>
      <c r="F25" s="209"/>
      <c r="G25" s="209"/>
      <c r="H25" s="209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77</v>
      </c>
      <c r="F26" s="209"/>
      <c r="G26" s="209"/>
      <c r="H26" s="209"/>
      <c r="I26" s="43"/>
      <c r="J26" s="2"/>
    </row>
    <row r="27" spans="1:10" ht="33" customHeight="1" thickBot="1">
      <c r="A27" s="196">
        <v>74</v>
      </c>
      <c r="B27" s="197"/>
      <c r="C27" s="197"/>
      <c r="D27" s="197"/>
      <c r="E27" s="208" t="s">
        <v>78</v>
      </c>
      <c r="F27" s="209"/>
      <c r="G27" s="209"/>
      <c r="H27" s="209"/>
      <c r="I27" s="43"/>
      <c r="J27" s="2"/>
    </row>
    <row r="28" spans="1:10" ht="33" customHeight="1" thickBot="1">
      <c r="A28" s="196">
        <v>84</v>
      </c>
      <c r="B28" s="197"/>
      <c r="C28" s="197"/>
      <c r="D28" s="197"/>
      <c r="E28" s="208" t="s">
        <v>79</v>
      </c>
      <c r="F28" s="209"/>
      <c r="G28" s="209"/>
      <c r="H28" s="209"/>
      <c r="I28" s="43"/>
      <c r="J28" s="2"/>
    </row>
    <row r="29" spans="1:10" ht="33" customHeight="1" thickBot="1">
      <c r="A29" s="196">
        <v>100</v>
      </c>
      <c r="B29" s="197"/>
      <c r="C29" s="197"/>
      <c r="D29" s="197"/>
      <c r="E29" s="208" t="s">
        <v>80</v>
      </c>
      <c r="F29" s="209"/>
      <c r="G29" s="209"/>
      <c r="H29" s="209"/>
      <c r="I29" s="43"/>
      <c r="J29" s="2"/>
    </row>
    <row r="30" spans="1:10" ht="33" customHeight="1" thickBot="1">
      <c r="A30" s="196">
        <v>100</v>
      </c>
      <c r="B30" s="197"/>
      <c r="C30" s="197"/>
      <c r="D30" s="197"/>
      <c r="E30" s="208" t="s">
        <v>81</v>
      </c>
      <c r="F30" s="209"/>
      <c r="G30" s="209"/>
      <c r="H30" s="209"/>
      <c r="I30" s="43"/>
      <c r="J30" s="2"/>
    </row>
    <row r="31" spans="1:10" s="3" customFormat="1" ht="33" customHeight="1" thickBot="1">
      <c r="A31" s="181">
        <v>51</v>
      </c>
      <c r="B31" s="195"/>
      <c r="C31" s="195"/>
      <c r="D31" s="195"/>
      <c r="E31" s="208" t="s">
        <v>82</v>
      </c>
      <c r="F31" s="209"/>
      <c r="G31" s="209"/>
      <c r="H31" s="209"/>
      <c r="I31" s="43"/>
    </row>
    <row r="32" spans="1:10" s="3" customFormat="1" ht="33" customHeight="1" thickBot="1">
      <c r="A32" s="181">
        <v>63</v>
      </c>
      <c r="B32" s="195"/>
      <c r="C32" s="195"/>
      <c r="D32" s="195"/>
      <c r="E32" s="208" t="s">
        <v>83</v>
      </c>
      <c r="F32" s="209"/>
      <c r="G32" s="209"/>
      <c r="H32" s="209"/>
      <c r="I32" s="43"/>
    </row>
    <row r="33" spans="1:9" s="3" customFormat="1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s="3" customFormat="1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s="3" customFormat="1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  <row r="47" spans="1:9" ht="33.75" customHeight="1" thickBot="1">
      <c r="A47" s="181"/>
      <c r="B47" s="195"/>
      <c r="C47" s="195"/>
      <c r="D47" s="195"/>
      <c r="E47" s="208"/>
      <c r="F47" s="209"/>
      <c r="G47" s="209"/>
      <c r="H47" s="209"/>
      <c r="I47" s="43"/>
    </row>
    <row r="48" spans="1:9" ht="33.75" customHeight="1" thickBot="1">
      <c r="A48" s="181"/>
      <c r="B48" s="195"/>
      <c r="C48" s="195"/>
      <c r="D48" s="195"/>
      <c r="E48" s="208"/>
      <c r="F48" s="209"/>
      <c r="G48" s="209"/>
      <c r="H48" s="209"/>
      <c r="I48" s="43"/>
    </row>
    <row r="49" spans="1:9" ht="33.75" customHeight="1" thickBot="1">
      <c r="A49" s="181"/>
      <c r="B49" s="195"/>
      <c r="C49" s="195"/>
      <c r="D49" s="195"/>
      <c r="E49" s="208"/>
      <c r="F49" s="209"/>
      <c r="G49" s="209"/>
      <c r="H49" s="209"/>
      <c r="I49" s="43"/>
    </row>
  </sheetData>
  <mergeCells count="41">
    <mergeCell ref="E31:H31"/>
    <mergeCell ref="E17:H20"/>
    <mergeCell ref="E26:H26"/>
    <mergeCell ref="E27:H27"/>
    <mergeCell ref="E28:H28"/>
    <mergeCell ref="E29:H29"/>
    <mergeCell ref="E30:H30"/>
    <mergeCell ref="A17:A20"/>
    <mergeCell ref="B17:B20"/>
    <mergeCell ref="C17:C20"/>
    <mergeCell ref="D17:D20"/>
    <mergeCell ref="E25:H25"/>
    <mergeCell ref="A12:I12"/>
    <mergeCell ref="A13:I13"/>
    <mergeCell ref="B14:I14"/>
    <mergeCell ref="B15:D16"/>
    <mergeCell ref="E15:I15"/>
    <mergeCell ref="E16:I16"/>
    <mergeCell ref="I17:I20"/>
    <mergeCell ref="E21:H21"/>
    <mergeCell ref="E22:H22"/>
    <mergeCell ref="E23:H23"/>
    <mergeCell ref="E24:H24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7:H47"/>
    <mergeCell ref="E48:H48"/>
    <mergeCell ref="E49:H49"/>
    <mergeCell ref="E42:H42"/>
    <mergeCell ref="E43:H43"/>
    <mergeCell ref="E44:H44"/>
    <mergeCell ref="E45:H45"/>
    <mergeCell ref="E46:H46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9:T42"/>
  <sheetViews>
    <sheetView zoomScale="90" zoomScaleNormal="90" workbookViewId="0">
      <selection activeCell="L7" sqref="L7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161</v>
      </c>
      <c r="B12" s="321"/>
      <c r="C12" s="321"/>
      <c r="D12" s="321"/>
      <c r="E12" s="321"/>
      <c r="F12" s="321"/>
      <c r="G12" s="322" t="s">
        <v>168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 t="s">
        <v>60</v>
      </c>
      <c r="C14" s="327"/>
      <c r="D14" s="328"/>
      <c r="E14" s="39" t="s">
        <v>10</v>
      </c>
      <c r="F14" s="329"/>
      <c r="G14" s="330"/>
      <c r="H14" s="330"/>
      <c r="I14" s="331"/>
      <c r="J14" s="332" t="s">
        <v>61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tr">
        <f>'TAB 6 SQ.'!E21</f>
        <v>VENETO</v>
      </c>
      <c r="C15" s="346"/>
      <c r="D15" s="347"/>
      <c r="E15" s="351">
        <f>'[1]TAB 10 SQ'!G21</f>
        <v>1206061</v>
      </c>
      <c r="F15" s="352"/>
      <c r="G15" s="353"/>
      <c r="H15" s="353"/>
      <c r="I15" s="354"/>
      <c r="J15" s="345" t="str">
        <f>'TAB 6 SQ.'!E22</f>
        <v>TOSCANA</v>
      </c>
      <c r="K15" s="346"/>
      <c r="L15" s="347"/>
      <c r="M15" s="364">
        <f>'[1]TAB 10 SQ'!G24</f>
        <v>1206062</v>
      </c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 t="str">
        <f>'FORM SQ.ROSSA.NR.3 QUAL 3-4'!B19</f>
        <v>CATTARIN RICCARDO</v>
      </c>
      <c r="C19" s="209"/>
      <c r="D19" s="209"/>
      <c r="E19" s="312"/>
      <c r="F19" s="40">
        <v>5</v>
      </c>
      <c r="G19" s="40">
        <v>0</v>
      </c>
      <c r="H19" s="41">
        <f>IF(O19="","",IF(O19&gt;=0,O19))</f>
        <v>0</v>
      </c>
      <c r="I19" s="21" t="s">
        <v>154</v>
      </c>
      <c r="J19" s="313">
        <f>'FORM SQ. BLU.NR.4 QUAL 3-4'!B19</f>
        <v>0</v>
      </c>
      <c r="K19" s="314"/>
      <c r="L19" s="314"/>
      <c r="M19" s="315"/>
      <c r="N19" s="40">
        <v>0</v>
      </c>
      <c r="O19" s="40">
        <v>0</v>
      </c>
      <c r="P19" s="41">
        <f>IF(G19="","",IF(G19&gt;=0,G19))</f>
        <v>0</v>
      </c>
      <c r="Q19" s="207" t="str">
        <f>IF(N19&lt;3,"",IF(N19=5,"TO",IF(N19=4,"S",IF(N19=3,IF(F19=1,"PP","PO")))))</f>
        <v/>
      </c>
      <c r="R19" s="42">
        <f>IF(F19=N19,"",IF(F19&gt;N19,1,""))</f>
        <v>1</v>
      </c>
      <c r="S19" s="43" t="str">
        <f>IF(N19=F19,"",IF(N19&gt;F19,1,""))</f>
        <v/>
      </c>
      <c r="T19" s="2"/>
    </row>
    <row r="20" spans="1:20" ht="48" customHeight="1" thickBot="1">
      <c r="A20" s="188" t="s">
        <v>50</v>
      </c>
      <c r="B20" s="208" t="str">
        <f>'FORM SQ.ROSSA.NR.3 QUAL 3-4'!B20</f>
        <v>COASSIN GIACOMO</v>
      </c>
      <c r="C20" s="209"/>
      <c r="D20" s="209"/>
      <c r="E20" s="312"/>
      <c r="F20" s="40">
        <v>4</v>
      </c>
      <c r="G20" s="40">
        <v>8</v>
      </c>
      <c r="H20" s="41">
        <f t="shared" ref="H20:H28" si="0">IF(O20="","",IF(O20&gt;=0,O20))</f>
        <v>0</v>
      </c>
      <c r="I20" s="21" t="s">
        <v>155</v>
      </c>
      <c r="J20" s="313" t="str">
        <f>'FORM SQ. BLU.NR.4 QUAL 3-4'!B20</f>
        <v>RISTORI ALESSANDRO</v>
      </c>
      <c r="K20" s="314"/>
      <c r="L20" s="314"/>
      <c r="M20" s="315"/>
      <c r="N20" s="40">
        <v>0</v>
      </c>
      <c r="O20" s="40">
        <v>0</v>
      </c>
      <c r="P20" s="41">
        <f t="shared" ref="P20:P28" si="1">IF(G20="","",IF(G20&gt;=0,G20))</f>
        <v>8</v>
      </c>
      <c r="Q20" s="21"/>
      <c r="R20" s="42">
        <f t="shared" ref="R20:R28" si="2">IF(F20=N20,"",IF(F20&gt;N20,1,""))</f>
        <v>1</v>
      </c>
      <c r="S20" s="45"/>
      <c r="T20" s="2"/>
    </row>
    <row r="21" spans="1:20" ht="48" customHeight="1" thickBot="1">
      <c r="A21" s="188" t="s">
        <v>59</v>
      </c>
      <c r="B21" s="208" t="str">
        <f>'FORM SQ.ROSSA.NR.3 QUAL 3-4'!B21</f>
        <v>PISANU NINO</v>
      </c>
      <c r="C21" s="209"/>
      <c r="D21" s="209"/>
      <c r="E21" s="312"/>
      <c r="F21" s="40">
        <v>0</v>
      </c>
      <c r="G21" s="40">
        <v>0</v>
      </c>
      <c r="H21" s="41">
        <f t="shared" si="0"/>
        <v>10</v>
      </c>
      <c r="I21" s="21" t="str">
        <f>IF(F21&lt;3,"",IF(F21=5,"TO",IF(F21=4,"S",IF(F21=3,IF(N21=1,"PP","PO")))))</f>
        <v/>
      </c>
      <c r="J21" s="313" t="str">
        <f>'FORM SQ. BLU.NR.4 QUAL 3-4'!B21</f>
        <v>DENTONE GIACOMO</v>
      </c>
      <c r="K21" s="314"/>
      <c r="L21" s="314"/>
      <c r="M21" s="315"/>
      <c r="N21" s="40">
        <v>4</v>
      </c>
      <c r="O21" s="40">
        <v>10</v>
      </c>
      <c r="P21" s="41">
        <f t="shared" si="1"/>
        <v>0</v>
      </c>
      <c r="Q21" s="21" t="str">
        <f>IF(N21&lt;3,"",IF(N21=5,"TO",IF(N21=4,"S",IF(N21=3,IF(F21=1,"PP","PO")))))</f>
        <v>S</v>
      </c>
      <c r="R21" s="42" t="str">
        <f t="shared" si="2"/>
        <v/>
      </c>
      <c r="S21" s="45">
        <f>IF(N21=F21,"",IF(N21&gt;F21,1,""))</f>
        <v>1</v>
      </c>
      <c r="T21" s="2"/>
    </row>
    <row r="22" spans="1:20" ht="48" customHeight="1" thickBot="1">
      <c r="A22" s="188" t="s">
        <v>52</v>
      </c>
      <c r="B22" s="208" t="str">
        <f>'FORM SQ.ROSSA.NR.3 QUAL 3-4'!B22</f>
        <v>PROFIR NICOLAE</v>
      </c>
      <c r="C22" s="209"/>
      <c r="D22" s="209"/>
      <c r="E22" s="312"/>
      <c r="F22" s="40">
        <v>5</v>
      </c>
      <c r="G22" s="40">
        <v>2</v>
      </c>
      <c r="H22" s="41">
        <f t="shared" si="0"/>
        <v>6</v>
      </c>
      <c r="I22" s="21" t="str">
        <f>IF(F22&lt;3,"",IF(F22=5,"TO",IF(F22=4,"S",IF(F22=3,IF(N22=1,"PP","PO")))))</f>
        <v>TO</v>
      </c>
      <c r="J22" s="313" t="str">
        <f>'FORM SQ. BLU.NR.4 QUAL 3-4'!B22</f>
        <v>MIMOUNI  OMAR</v>
      </c>
      <c r="K22" s="314"/>
      <c r="L22" s="314"/>
      <c r="M22" s="315"/>
      <c r="N22" s="40">
        <v>0</v>
      </c>
      <c r="O22" s="40">
        <v>6</v>
      </c>
      <c r="P22" s="41">
        <f t="shared" si="1"/>
        <v>2</v>
      </c>
      <c r="Q22" s="21" t="str">
        <f t="shared" ref="Q22:Q28" si="3">IF(N22&lt;3,"",IF(N22=5,"TO",IF(N22=4,"S",IF(N22=3,IF(F22=1,"PP","PO")))))</f>
        <v/>
      </c>
      <c r="R22" s="42">
        <f t="shared" si="2"/>
        <v>1</v>
      </c>
      <c r="S22" s="45" t="str">
        <f t="shared" ref="S22:S28" si="4">IF(N22=F22,"",IF(N22&gt;F22,1,""))</f>
        <v/>
      </c>
      <c r="T22" s="2"/>
    </row>
    <row r="23" spans="1:20" ht="48" customHeight="1" thickBot="1">
      <c r="A23" s="188" t="s">
        <v>53</v>
      </c>
      <c r="B23" s="208" t="str">
        <f>'FORM SQ.ROSSA.NR.3 QUAL 3-4'!B23</f>
        <v>CHICIUC ALEXANDRU</v>
      </c>
      <c r="C23" s="209"/>
      <c r="D23" s="209"/>
      <c r="E23" s="312"/>
      <c r="F23" s="40">
        <v>3</v>
      </c>
      <c r="G23" s="40">
        <v>19</v>
      </c>
      <c r="H23" s="41">
        <f t="shared" si="0"/>
        <v>10</v>
      </c>
      <c r="I23" s="21" t="s">
        <v>156</v>
      </c>
      <c r="J23" s="313" t="str">
        <f>'FORM SQ. BLU.NR.4 QUAL 3-4'!B23</f>
        <v>CECCARINI  SAVERIO</v>
      </c>
      <c r="K23" s="314"/>
      <c r="L23" s="314"/>
      <c r="M23" s="315"/>
      <c r="N23" s="40">
        <v>1</v>
      </c>
      <c r="O23" s="40">
        <v>10</v>
      </c>
      <c r="P23" s="41">
        <f t="shared" si="1"/>
        <v>19</v>
      </c>
      <c r="Q23" s="21" t="str">
        <f t="shared" si="3"/>
        <v/>
      </c>
      <c r="R23" s="42">
        <f t="shared" si="2"/>
        <v>1</v>
      </c>
      <c r="S23" s="45" t="str">
        <f t="shared" si="4"/>
        <v/>
      </c>
      <c r="T23" s="2"/>
    </row>
    <row r="24" spans="1:20" ht="48" customHeight="1" thickBot="1">
      <c r="A24" s="188" t="s">
        <v>54</v>
      </c>
      <c r="B24" s="208" t="str">
        <f>'FORM SQ.ROSSA.NR.3 QUAL 3-4'!B24</f>
        <v>PANFIL GHEORGHE</v>
      </c>
      <c r="C24" s="209"/>
      <c r="D24" s="209"/>
      <c r="E24" s="312"/>
      <c r="F24" s="40">
        <v>0</v>
      </c>
      <c r="G24" s="40">
        <v>0</v>
      </c>
      <c r="H24" s="41">
        <f t="shared" si="0"/>
        <v>8</v>
      </c>
      <c r="I24" s="21"/>
      <c r="J24" s="313" t="str">
        <f>'FORM SQ. BLU.NR.4 QUAL 3-4'!B24</f>
        <v>RISTORI LORENZO</v>
      </c>
      <c r="K24" s="314"/>
      <c r="L24" s="314"/>
      <c r="M24" s="315"/>
      <c r="N24" s="40">
        <v>4</v>
      </c>
      <c r="O24" s="40">
        <v>8</v>
      </c>
      <c r="P24" s="41">
        <f t="shared" si="1"/>
        <v>0</v>
      </c>
      <c r="Q24" s="21" t="str">
        <f t="shared" si="3"/>
        <v>S</v>
      </c>
      <c r="R24" s="42" t="str">
        <f t="shared" si="2"/>
        <v/>
      </c>
      <c r="S24" s="45">
        <f t="shared" si="4"/>
        <v>1</v>
      </c>
      <c r="T24" s="2"/>
    </row>
    <row r="25" spans="1:20" ht="48" customHeight="1" thickBot="1">
      <c r="A25" s="188" t="s">
        <v>55</v>
      </c>
      <c r="B25" s="208" t="str">
        <f>'FORM SQ.ROSSA.NR.3 QUAL 3-4'!B25</f>
        <v>POPA NICOLAE</v>
      </c>
      <c r="C25" s="209"/>
      <c r="D25" s="209"/>
      <c r="E25" s="312"/>
      <c r="F25" s="40">
        <v>0</v>
      </c>
      <c r="G25" s="40">
        <v>0</v>
      </c>
      <c r="H25" s="41">
        <f t="shared" si="0"/>
        <v>10</v>
      </c>
      <c r="I25" s="21"/>
      <c r="J25" s="313" t="str">
        <f>'FORM SQ. BLU.NR.4 QUAL 3-4'!B25</f>
        <v>IANNATTONI SIMONE</v>
      </c>
      <c r="K25" s="314"/>
      <c r="L25" s="314"/>
      <c r="M25" s="315"/>
      <c r="N25" s="40">
        <v>4</v>
      </c>
      <c r="O25" s="40">
        <v>10</v>
      </c>
      <c r="P25" s="41">
        <f t="shared" si="1"/>
        <v>0</v>
      </c>
      <c r="Q25" s="21" t="str">
        <f t="shared" si="3"/>
        <v>S</v>
      </c>
      <c r="R25" s="42" t="str">
        <f t="shared" si="2"/>
        <v/>
      </c>
      <c r="S25" s="45">
        <f t="shared" si="4"/>
        <v>1</v>
      </c>
      <c r="T25" s="2"/>
    </row>
    <row r="26" spans="1:20" ht="48" customHeight="1" thickBot="1">
      <c r="A26" s="188" t="s">
        <v>56</v>
      </c>
      <c r="B26" s="208" t="str">
        <f>'FORM SQ.ROSSA.NR.3 QUAL 3-4'!B26</f>
        <v>BERGANTINO RICCARDO</v>
      </c>
      <c r="C26" s="209"/>
      <c r="D26" s="209"/>
      <c r="E26" s="312"/>
      <c r="F26" s="40">
        <v>0</v>
      </c>
      <c r="G26" s="40">
        <v>0</v>
      </c>
      <c r="H26" s="41">
        <f t="shared" si="0"/>
        <v>9</v>
      </c>
      <c r="I26" s="21" t="str">
        <f>IF(F26&lt;3,"",IF(F26=5,"TO",IF(F26=4,"S",IF(F26=3,IF(N26=1,"PP","PO")))))</f>
        <v/>
      </c>
      <c r="J26" s="313" t="str">
        <f>'FORM SQ. BLU.NR.4 QUAL 3-4'!B26</f>
        <v>CAPPELLI FRANCESCO</v>
      </c>
      <c r="K26" s="314"/>
      <c r="L26" s="314"/>
      <c r="M26" s="315"/>
      <c r="N26" s="40">
        <v>4</v>
      </c>
      <c r="O26" s="40">
        <v>9</v>
      </c>
      <c r="P26" s="41">
        <f t="shared" si="1"/>
        <v>0</v>
      </c>
      <c r="Q26" s="21" t="str">
        <f t="shared" si="3"/>
        <v>S</v>
      </c>
      <c r="R26" s="42" t="str">
        <f t="shared" si="2"/>
        <v/>
      </c>
      <c r="S26" s="45">
        <f t="shared" si="4"/>
        <v>1</v>
      </c>
      <c r="T26" s="2"/>
    </row>
    <row r="27" spans="1:20" ht="48" customHeight="1" thickBot="1">
      <c r="A27" s="188" t="s">
        <v>57</v>
      </c>
      <c r="B27" s="208">
        <f>'FORM SQ.ROSSA.NR.3 QUAL 3-4'!B27</f>
        <v>0</v>
      </c>
      <c r="C27" s="209"/>
      <c r="D27" s="209"/>
      <c r="E27" s="312"/>
      <c r="F27" s="40"/>
      <c r="G27" s="40"/>
      <c r="H27" s="41" t="str">
        <f t="shared" si="0"/>
        <v/>
      </c>
      <c r="I27" s="21"/>
      <c r="J27" s="313">
        <f>'FORM SQ. BLU.NR.4 QUAL 3-4'!B27</f>
        <v>0</v>
      </c>
      <c r="K27" s="314"/>
      <c r="L27" s="314"/>
      <c r="M27" s="315"/>
      <c r="N27" s="40"/>
      <c r="O27" s="40"/>
      <c r="P27" s="41" t="str">
        <f t="shared" si="1"/>
        <v/>
      </c>
      <c r="Q27" s="21" t="str">
        <f t="shared" si="3"/>
        <v/>
      </c>
      <c r="R27" s="42" t="str">
        <f t="shared" si="2"/>
        <v/>
      </c>
      <c r="S27" s="45" t="str">
        <f t="shared" si="4"/>
        <v/>
      </c>
      <c r="T27" s="2"/>
    </row>
    <row r="28" spans="1:20" ht="48" customHeight="1" thickBot="1">
      <c r="A28" s="188" t="s">
        <v>58</v>
      </c>
      <c r="B28" s="208">
        <f>'FORM SQ.ROSSA.NR.3 QUAL 3-4'!B28</f>
        <v>0</v>
      </c>
      <c r="C28" s="209"/>
      <c r="D28" s="209"/>
      <c r="E28" s="312"/>
      <c r="F28" s="40">
        <v>0</v>
      </c>
      <c r="G28" s="40">
        <v>0</v>
      </c>
      <c r="H28" s="41">
        <f t="shared" si="0"/>
        <v>0</v>
      </c>
      <c r="I28" s="21" t="str">
        <f>IF(F28&lt;3,"",IF(F28=5,"TO",IF(F28=4,"S",IF(F28=3,IF(N28=1,"PP","PO")))))</f>
        <v/>
      </c>
      <c r="J28" s="313" t="str">
        <f>'FORM SQ. BLU.NR.4 QUAL 3-4'!B28</f>
        <v>KLIMENKO DARIA</v>
      </c>
      <c r="K28" s="314"/>
      <c r="L28" s="314"/>
      <c r="M28" s="315"/>
      <c r="N28" s="40">
        <v>5</v>
      </c>
      <c r="O28" s="40">
        <v>0</v>
      </c>
      <c r="P28" s="41">
        <f t="shared" si="1"/>
        <v>0</v>
      </c>
      <c r="Q28" s="21" t="str">
        <f t="shared" si="3"/>
        <v>TO</v>
      </c>
      <c r="R28" s="42" t="str">
        <f t="shared" si="2"/>
        <v/>
      </c>
      <c r="S28" s="45">
        <f t="shared" si="4"/>
        <v>1</v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50">
        <f>SUM(F19:F28)</f>
        <v>17</v>
      </c>
      <c r="G30" s="50">
        <f>SUM(G19:G28)</f>
        <v>29</v>
      </c>
      <c r="H30" s="51">
        <f>SUM(H19:H28)</f>
        <v>53</v>
      </c>
      <c r="I30" s="52">
        <f>SUM(R19:R28)</f>
        <v>4</v>
      </c>
      <c r="J30" s="318" t="s">
        <v>30</v>
      </c>
      <c r="K30" s="317"/>
      <c r="L30" s="317"/>
      <c r="M30" s="319"/>
      <c r="N30" s="50">
        <f>SUM(N19:N28)</f>
        <v>22</v>
      </c>
      <c r="O30" s="50">
        <f>SUM(O19:O28)</f>
        <v>53</v>
      </c>
      <c r="P30" s="51">
        <f>SUM(P19:P28)</f>
        <v>29</v>
      </c>
      <c r="Q30" s="53">
        <f>SUM(S19:S28)</f>
        <v>5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4</v>
      </c>
      <c r="S31" s="307">
        <f>SUM(S19:S28)</f>
        <v>5</v>
      </c>
      <c r="T31" s="2"/>
    </row>
    <row r="32" spans="1:20" ht="18">
      <c r="A32" s="55"/>
      <c r="B32" s="4"/>
      <c r="C32" s="4"/>
      <c r="D32" s="310" t="str">
        <f>IF(R31=S31,"",IF(R31&gt;S31,B15,J15))</f>
        <v>TOSCANA</v>
      </c>
      <c r="E32" s="311"/>
      <c r="F32" s="311"/>
      <c r="G32" s="311"/>
      <c r="H32" s="311"/>
      <c r="I32" s="311"/>
      <c r="J32" s="311"/>
      <c r="K32" s="311"/>
      <c r="L32" s="311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11"/>
      <c r="E33" s="311"/>
      <c r="F33" s="311"/>
      <c r="G33" s="311"/>
      <c r="H33" s="311"/>
      <c r="I33" s="311"/>
      <c r="J33" s="311"/>
      <c r="K33" s="311"/>
      <c r="L33" s="311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J27:M27"/>
    <mergeCell ref="J25:M25"/>
    <mergeCell ref="B26:E26"/>
    <mergeCell ref="J26:M26"/>
    <mergeCell ref="B27:E27"/>
    <mergeCell ref="B23:E23"/>
    <mergeCell ref="J23:M23"/>
    <mergeCell ref="B24:E24"/>
    <mergeCell ref="J24:M24"/>
    <mergeCell ref="B25:E25"/>
    <mergeCell ref="B21:E21"/>
    <mergeCell ref="J21:M21"/>
    <mergeCell ref="B19:E19"/>
    <mergeCell ref="J19:M19"/>
    <mergeCell ref="B22:E22"/>
    <mergeCell ref="J22:M22"/>
    <mergeCell ref="P17:P18"/>
    <mergeCell ref="J15:L16"/>
    <mergeCell ref="M15:M16"/>
    <mergeCell ref="N15:Q16"/>
    <mergeCell ref="B20:E20"/>
    <mergeCell ref="J20:M20"/>
    <mergeCell ref="R15:S16"/>
    <mergeCell ref="Q17:Q18"/>
    <mergeCell ref="R17:R18"/>
    <mergeCell ref="S17:S18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J17:M18"/>
    <mergeCell ref="N17:N18"/>
    <mergeCell ref="O17:O18"/>
    <mergeCell ref="A12:F12"/>
    <mergeCell ref="G12:S12"/>
    <mergeCell ref="A13:B13"/>
    <mergeCell ref="C13:S13"/>
    <mergeCell ref="B14:D14"/>
    <mergeCell ref="F14:I14"/>
    <mergeCell ref="J14:L14"/>
    <mergeCell ref="N14:S14"/>
    <mergeCell ref="S31:S34"/>
    <mergeCell ref="D32:L33"/>
    <mergeCell ref="B28:E28"/>
    <mergeCell ref="J28:M28"/>
    <mergeCell ref="A30:E30"/>
    <mergeCell ref="J30:M30"/>
    <mergeCell ref="R31:R34"/>
  </mergeCells>
  <phoneticPr fontId="39" type="noConversion"/>
  <pageMargins left="0.78740157480314965" right="0" top="0" bottom="0" header="0" footer="0.51181102362204722"/>
  <pageSetup paperSize="9" scale="5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Z227"/>
  <sheetViews>
    <sheetView view="pageBreakPreview" zoomScale="25" zoomScaleNormal="25" zoomScaleSheetLayoutView="25" workbookViewId="0">
      <selection activeCell="AC19" sqref="AC19"/>
    </sheetView>
  </sheetViews>
  <sheetFormatPr defaultRowHeight="12.75"/>
  <cols>
    <col min="1" max="1" width="10.85546875" style="131" customWidth="1"/>
    <col min="2" max="4" width="24.7109375" style="131" customWidth="1"/>
    <col min="5" max="6" width="20.7109375" style="131" customWidth="1"/>
    <col min="7" max="7" width="15.7109375" style="131" customWidth="1"/>
    <col min="8" max="9" width="22.7109375" style="131" customWidth="1"/>
    <col min="10" max="10" width="24.140625" style="131" customWidth="1"/>
    <col min="11" max="12" width="15.7109375" style="131" customWidth="1"/>
    <col min="13" max="13" width="29.7109375" style="131" customWidth="1"/>
    <col min="14" max="14" width="15.7109375" style="131" hidden="1" customWidth="1"/>
    <col min="15" max="15" width="15.7109375" style="131" customWidth="1"/>
    <col min="16" max="17" width="24.7109375" style="131" customWidth="1"/>
    <col min="18" max="21" width="20.7109375" style="131" customWidth="1"/>
    <col min="22" max="23" width="22.7109375" style="131" customWidth="1"/>
    <col min="24" max="24" width="25.7109375" style="131" customWidth="1"/>
    <col min="25" max="25" width="36" style="131" customWidth="1"/>
    <col min="26" max="26" width="29.7109375" style="131" customWidth="1"/>
    <col min="27" max="16384" width="9.140625" style="131"/>
  </cols>
  <sheetData>
    <row r="1" spans="1:26" ht="117" customHeight="1">
      <c r="A1" s="130"/>
      <c r="B1" s="372">
        <f ca="1">NOW()</f>
        <v>42350.800224421298</v>
      </c>
      <c r="C1" s="372"/>
      <c r="D1" s="372"/>
      <c r="E1" s="373"/>
      <c r="F1" s="373"/>
      <c r="G1" s="373"/>
      <c r="H1" s="367" t="str">
        <f>'FORM SQ.ROSSA.NR.3 QUAL 3-4'!A19</f>
        <v>55 SL</v>
      </c>
      <c r="I1" s="367"/>
      <c r="J1" s="367"/>
      <c r="K1" s="374" t="s">
        <v>38</v>
      </c>
      <c r="L1" s="367"/>
      <c r="M1" s="367"/>
      <c r="N1" s="367"/>
      <c r="O1" s="367"/>
      <c r="P1" s="375" t="s">
        <v>62</v>
      </c>
      <c r="Q1" s="375"/>
      <c r="R1" s="375"/>
      <c r="S1" s="366"/>
      <c r="T1" s="366"/>
      <c r="U1" s="366"/>
      <c r="V1" s="366"/>
      <c r="W1" s="367"/>
      <c r="X1" s="367"/>
      <c r="Y1" s="367"/>
      <c r="Z1" s="367"/>
    </row>
    <row r="2" spans="1:26" ht="4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</row>
    <row r="3" spans="1:26" ht="24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</row>
    <row r="4" spans="1:26" ht="24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</row>
    <row r="5" spans="1:26" ht="90" customHeigh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</row>
    <row r="6" spans="1:26" ht="60" customHeight="1">
      <c r="A6" s="130"/>
      <c r="B6" s="369"/>
      <c r="C6" s="369"/>
      <c r="D6" s="369"/>
      <c r="E6" s="369"/>
      <c r="F6" s="369"/>
      <c r="G6" s="369"/>
      <c r="H6" s="370" t="str">
        <f>'FORM SQ.ROSSA.NR.3 QUAL 3-4'!B14</f>
        <v>VENETO</v>
      </c>
      <c r="I6" s="370"/>
      <c r="J6" s="369">
        <v>1</v>
      </c>
      <c r="K6" s="369"/>
      <c r="L6" s="369"/>
      <c r="M6" s="133"/>
      <c r="N6" s="149"/>
      <c r="O6" s="134"/>
      <c r="P6" s="369"/>
      <c r="Q6" s="369"/>
      <c r="R6" s="369"/>
      <c r="S6" s="369"/>
      <c r="T6" s="369"/>
      <c r="U6" s="369"/>
      <c r="V6" s="370" t="str">
        <f>'FOGLIO INC 3-4'!J15</f>
        <v>TOSCANA</v>
      </c>
      <c r="W6" s="370"/>
      <c r="X6" s="135"/>
      <c r="Y6" s="371">
        <v>2</v>
      </c>
      <c r="Z6" s="371"/>
    </row>
    <row r="7" spans="1:26" ht="60" customHeight="1">
      <c r="A7" s="130"/>
      <c r="B7" s="369" t="str">
        <f>'FOGLIO INC 3-4'!B19:E19</f>
        <v>CATTARIN RICCARDO</v>
      </c>
      <c r="C7" s="369"/>
      <c r="D7" s="369"/>
      <c r="E7" s="369"/>
      <c r="F7" s="369"/>
      <c r="G7" s="369"/>
      <c r="H7" s="370"/>
      <c r="I7" s="370"/>
      <c r="J7" s="369"/>
      <c r="K7" s="369"/>
      <c r="L7" s="369"/>
      <c r="M7" s="133"/>
      <c r="N7" s="150"/>
      <c r="O7" s="136"/>
      <c r="P7" s="369">
        <f>'FOGLIO INC 3-4'!J19</f>
        <v>0</v>
      </c>
      <c r="Q7" s="369"/>
      <c r="R7" s="369"/>
      <c r="S7" s="369"/>
      <c r="T7" s="369"/>
      <c r="U7" s="369"/>
      <c r="V7" s="370"/>
      <c r="W7" s="370"/>
      <c r="X7" s="135"/>
      <c r="Y7" s="371"/>
      <c r="Z7" s="371"/>
    </row>
    <row r="8" spans="1:26" ht="60" customHeight="1">
      <c r="A8" s="130"/>
      <c r="B8" s="137"/>
      <c r="C8" s="137"/>
      <c r="D8" s="137"/>
      <c r="E8" s="137"/>
      <c r="F8" s="137"/>
      <c r="G8" s="137"/>
      <c r="H8" s="370"/>
      <c r="I8" s="370"/>
      <c r="J8" s="369"/>
      <c r="K8" s="369"/>
      <c r="L8" s="369"/>
      <c r="M8" s="133"/>
      <c r="N8" s="150"/>
      <c r="O8" s="138"/>
      <c r="P8" s="137"/>
      <c r="Q8" s="137"/>
      <c r="R8" s="137"/>
      <c r="S8" s="137"/>
      <c r="T8" s="137"/>
      <c r="U8" s="137"/>
      <c r="V8" s="370"/>
      <c r="W8" s="370"/>
      <c r="X8" s="135"/>
      <c r="Y8" s="371"/>
      <c r="Z8" s="371"/>
    </row>
    <row r="9" spans="1:26" ht="50.1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17" customHeight="1">
      <c r="A10" s="130"/>
      <c r="B10" s="372">
        <f ca="1">NOW()</f>
        <v>42350.800224421298</v>
      </c>
      <c r="C10" s="372"/>
      <c r="D10" s="372"/>
      <c r="E10" s="373"/>
      <c r="F10" s="373"/>
      <c r="G10" s="373"/>
      <c r="H10" s="367" t="str">
        <f>'FORM SQ.ROSSA.NR.3 QUAL 3-4'!A20</f>
        <v>60 GR</v>
      </c>
      <c r="I10" s="367"/>
      <c r="J10" s="367"/>
      <c r="K10" s="374" t="s">
        <v>39</v>
      </c>
      <c r="L10" s="367"/>
      <c r="M10" s="367"/>
      <c r="N10" s="367"/>
      <c r="O10" s="367"/>
      <c r="P10" s="375" t="s">
        <v>62</v>
      </c>
      <c r="Q10" s="375"/>
      <c r="R10" s="375"/>
      <c r="S10" s="366"/>
      <c r="T10" s="366"/>
      <c r="U10" s="366"/>
      <c r="V10" s="366"/>
      <c r="W10" s="367"/>
      <c r="X10" s="367"/>
      <c r="Y10" s="367"/>
      <c r="Z10" s="367"/>
    </row>
    <row r="11" spans="1:26" ht="45" customHeight="1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</row>
    <row r="12" spans="1:26" ht="24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</row>
    <row r="13" spans="1:26" ht="24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</row>
    <row r="14" spans="1:26" ht="90" customHeigh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</row>
    <row r="15" spans="1:26" ht="60" customHeight="1">
      <c r="A15" s="130"/>
      <c r="B15" s="369"/>
      <c r="C15" s="369"/>
      <c r="D15" s="369"/>
      <c r="E15" s="369"/>
      <c r="F15" s="369"/>
      <c r="G15" s="369"/>
      <c r="H15" s="370" t="str">
        <f>'FOGLIO INC 3-4'!B15</f>
        <v>VENETO</v>
      </c>
      <c r="I15" s="370"/>
      <c r="J15" s="369">
        <v>1</v>
      </c>
      <c r="K15" s="369"/>
      <c r="L15" s="369"/>
      <c r="M15" s="133"/>
      <c r="N15" s="149"/>
      <c r="O15" s="134"/>
      <c r="P15" s="369"/>
      <c r="Q15" s="369"/>
      <c r="R15" s="369"/>
      <c r="S15" s="369"/>
      <c r="T15" s="369"/>
      <c r="U15" s="369"/>
      <c r="V15" s="370" t="str">
        <f>'FOGLIO INC 3-4'!J15</f>
        <v>TOSCANA</v>
      </c>
      <c r="W15" s="370"/>
      <c r="X15" s="135"/>
      <c r="Y15" s="371">
        <v>2</v>
      </c>
      <c r="Z15" s="371"/>
    </row>
    <row r="16" spans="1:26" ht="60" customHeight="1">
      <c r="A16" s="130"/>
      <c r="B16" s="369" t="str">
        <f>'FOGLIO INC 3-4'!B20:E20</f>
        <v>COASSIN GIACOMO</v>
      </c>
      <c r="C16" s="369"/>
      <c r="D16" s="369"/>
      <c r="E16" s="369"/>
      <c r="F16" s="369"/>
      <c r="G16" s="369"/>
      <c r="H16" s="370"/>
      <c r="I16" s="370"/>
      <c r="J16" s="369"/>
      <c r="K16" s="369"/>
      <c r="L16" s="369"/>
      <c r="M16" s="133"/>
      <c r="N16" s="150"/>
      <c r="O16" s="136"/>
      <c r="P16" s="369" t="str">
        <f>'FOGLIO INC 3-4'!J20</f>
        <v>RISTORI ALESSANDRO</v>
      </c>
      <c r="Q16" s="369"/>
      <c r="R16" s="369"/>
      <c r="S16" s="369"/>
      <c r="T16" s="369"/>
      <c r="U16" s="369"/>
      <c r="V16" s="370"/>
      <c r="W16" s="370"/>
      <c r="X16" s="135"/>
      <c r="Y16" s="371"/>
      <c r="Z16" s="371"/>
    </row>
    <row r="17" spans="1:26" ht="60" customHeight="1">
      <c r="A17" s="130"/>
      <c r="B17" s="137"/>
      <c r="C17" s="137"/>
      <c r="D17" s="137"/>
      <c r="E17" s="137"/>
      <c r="F17" s="137"/>
      <c r="G17" s="137"/>
      <c r="H17" s="370"/>
      <c r="I17" s="370"/>
      <c r="J17" s="369"/>
      <c r="K17" s="369"/>
      <c r="L17" s="369"/>
      <c r="M17" s="133"/>
      <c r="N17" s="150"/>
      <c r="O17" s="138"/>
      <c r="P17" s="137"/>
      <c r="Q17" s="137"/>
      <c r="R17" s="137"/>
      <c r="S17" s="137"/>
      <c r="T17" s="137"/>
      <c r="U17" s="137"/>
      <c r="V17" s="370"/>
      <c r="W17" s="370"/>
      <c r="X17" s="135"/>
      <c r="Y17" s="371"/>
      <c r="Z17" s="371"/>
    </row>
    <row r="18" spans="1:26" ht="50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17" customHeight="1">
      <c r="A19" s="130"/>
      <c r="B19" s="372">
        <f ca="1">NOW()</f>
        <v>42350.800224421298</v>
      </c>
      <c r="C19" s="372"/>
      <c r="D19" s="372"/>
      <c r="E19" s="373"/>
      <c r="F19" s="373"/>
      <c r="G19" s="373"/>
      <c r="H19" s="367" t="str">
        <f>'FORM SQ.ROSSA.NR.3 QUAL 3-4'!A21</f>
        <v>66SL</v>
      </c>
      <c r="I19" s="367"/>
      <c r="J19" s="367"/>
      <c r="K19" s="374" t="s">
        <v>38</v>
      </c>
      <c r="L19" s="367"/>
      <c r="M19" s="367"/>
      <c r="N19" s="367"/>
      <c r="O19" s="367"/>
      <c r="P19" s="375" t="s">
        <v>62</v>
      </c>
      <c r="Q19" s="375"/>
      <c r="R19" s="375"/>
      <c r="S19" s="366"/>
      <c r="T19" s="366"/>
      <c r="U19" s="366"/>
      <c r="V19" s="366"/>
      <c r="W19" s="367"/>
      <c r="X19" s="367"/>
      <c r="Y19" s="367"/>
      <c r="Z19" s="367"/>
    </row>
    <row r="20" spans="1:26" ht="45" customHeight="1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</row>
    <row r="21" spans="1:26" ht="24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</row>
    <row r="22" spans="1:26" ht="24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</row>
    <row r="23" spans="1:26" ht="90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</row>
    <row r="24" spans="1:26" ht="60" customHeight="1">
      <c r="A24" s="130"/>
      <c r="B24" s="369"/>
      <c r="C24" s="369"/>
      <c r="D24" s="369"/>
      <c r="E24" s="369"/>
      <c r="F24" s="369"/>
      <c r="G24" s="369"/>
      <c r="H24" s="370" t="str">
        <f>'FOGLIO INC 3-4'!B15</f>
        <v>VENETO</v>
      </c>
      <c r="I24" s="370"/>
      <c r="J24" s="369">
        <v>1</v>
      </c>
      <c r="K24" s="369"/>
      <c r="L24" s="369"/>
      <c r="M24" s="133"/>
      <c r="N24" s="149"/>
      <c r="O24" s="134"/>
      <c r="P24" s="369"/>
      <c r="Q24" s="369"/>
      <c r="R24" s="369"/>
      <c r="S24" s="369"/>
      <c r="T24" s="369"/>
      <c r="U24" s="369"/>
      <c r="V24" s="370" t="str">
        <f>'FOGLIO INC 3-4'!J15</f>
        <v>TOSCANA</v>
      </c>
      <c r="W24" s="370"/>
      <c r="X24" s="135"/>
      <c r="Y24" s="371">
        <v>2</v>
      </c>
      <c r="Z24" s="371"/>
    </row>
    <row r="25" spans="1:26" ht="60" customHeight="1">
      <c r="A25" s="130"/>
      <c r="B25" s="369" t="str">
        <f>'FOGLIO INC 3-4'!B21:E21</f>
        <v>PISANU NINO</v>
      </c>
      <c r="C25" s="369"/>
      <c r="D25" s="369"/>
      <c r="E25" s="369"/>
      <c r="F25" s="369"/>
      <c r="G25" s="369"/>
      <c r="H25" s="370"/>
      <c r="I25" s="370"/>
      <c r="J25" s="369"/>
      <c r="K25" s="369"/>
      <c r="L25" s="369"/>
      <c r="M25" s="133"/>
      <c r="N25" s="150"/>
      <c r="O25" s="136"/>
      <c r="P25" s="369" t="str">
        <f>'FOGLIO INC 3-4'!J21</f>
        <v>DENTONE GIACOMO</v>
      </c>
      <c r="Q25" s="369"/>
      <c r="R25" s="369"/>
      <c r="S25" s="369"/>
      <c r="T25" s="369"/>
      <c r="U25" s="369"/>
      <c r="V25" s="370"/>
      <c r="W25" s="370"/>
      <c r="X25" s="135"/>
      <c r="Y25" s="371"/>
      <c r="Z25" s="371"/>
    </row>
    <row r="26" spans="1:26" ht="60" customHeight="1">
      <c r="A26" s="130"/>
      <c r="B26" s="137"/>
      <c r="C26" s="137"/>
      <c r="D26" s="137"/>
      <c r="E26" s="137"/>
      <c r="F26" s="137"/>
      <c r="G26" s="137"/>
      <c r="H26" s="370"/>
      <c r="I26" s="370"/>
      <c r="J26" s="369"/>
      <c r="K26" s="369"/>
      <c r="L26" s="369"/>
      <c r="M26" s="133"/>
      <c r="N26" s="150"/>
      <c r="O26" s="138"/>
      <c r="P26" s="137"/>
      <c r="Q26" s="137"/>
      <c r="R26" s="137"/>
      <c r="S26" s="137"/>
      <c r="T26" s="137"/>
      <c r="U26" s="137"/>
      <c r="V26" s="370"/>
      <c r="W26" s="370"/>
      <c r="X26" s="135"/>
      <c r="Y26" s="371"/>
      <c r="Z26" s="371"/>
    </row>
    <row r="27" spans="1:26" ht="50.1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t="117" customHeight="1">
      <c r="A28" s="130"/>
      <c r="B28" s="372">
        <f ca="1">NOW()</f>
        <v>42350.800224421298</v>
      </c>
      <c r="C28" s="372"/>
      <c r="D28" s="372"/>
      <c r="E28" s="373"/>
      <c r="F28" s="373"/>
      <c r="G28" s="373"/>
      <c r="H28" s="367" t="str">
        <f>'FORM SQ.ROSSA.NR.3 QUAL 3-4'!A22</f>
        <v>66 GR</v>
      </c>
      <c r="I28" s="367"/>
      <c r="J28" s="367"/>
      <c r="K28" s="374" t="s">
        <v>38</v>
      </c>
      <c r="L28" s="367"/>
      <c r="M28" s="367"/>
      <c r="N28" s="367"/>
      <c r="O28" s="367"/>
      <c r="P28" s="375" t="s">
        <v>62</v>
      </c>
      <c r="Q28" s="375"/>
      <c r="R28" s="375"/>
      <c r="S28" s="366"/>
      <c r="T28" s="366"/>
      <c r="U28" s="366"/>
      <c r="V28" s="366"/>
      <c r="W28" s="367"/>
      <c r="X28" s="367"/>
      <c r="Y28" s="367"/>
      <c r="Z28" s="367"/>
    </row>
    <row r="29" spans="1:26" ht="4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</row>
    <row r="30" spans="1:26" ht="24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</row>
    <row r="31" spans="1:26" ht="24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</row>
    <row r="32" spans="1:26" ht="90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</row>
    <row r="33" spans="1:26" ht="60" customHeight="1">
      <c r="A33" s="130"/>
      <c r="B33" s="369"/>
      <c r="C33" s="369"/>
      <c r="D33" s="369"/>
      <c r="E33" s="369"/>
      <c r="F33" s="369"/>
      <c r="G33" s="369"/>
      <c r="H33" s="370" t="str">
        <f>'FOGLIO INC 3-4'!B15</f>
        <v>VENETO</v>
      </c>
      <c r="I33" s="370"/>
      <c r="J33" s="369">
        <v>1</v>
      </c>
      <c r="K33" s="369"/>
      <c r="L33" s="369"/>
      <c r="M33" s="133"/>
      <c r="N33" s="149"/>
      <c r="O33" s="134"/>
      <c r="P33" s="369"/>
      <c r="Q33" s="369"/>
      <c r="R33" s="369"/>
      <c r="S33" s="369"/>
      <c r="T33" s="369"/>
      <c r="U33" s="369"/>
      <c r="V33" s="370" t="str">
        <f>'FOGLIO INC 3-4'!J15</f>
        <v>TOSCANA</v>
      </c>
      <c r="W33" s="370"/>
      <c r="X33" s="135"/>
      <c r="Y33" s="371">
        <v>2</v>
      </c>
      <c r="Z33" s="371"/>
    </row>
    <row r="34" spans="1:26" ht="60" customHeight="1">
      <c r="A34" s="130"/>
      <c r="B34" s="369" t="str">
        <f>'FOGLIO INC 3-4'!B22:E22</f>
        <v>PROFIR NICOLAE</v>
      </c>
      <c r="C34" s="369"/>
      <c r="D34" s="369"/>
      <c r="E34" s="369"/>
      <c r="F34" s="369"/>
      <c r="G34" s="369"/>
      <c r="H34" s="370"/>
      <c r="I34" s="370"/>
      <c r="J34" s="369"/>
      <c r="K34" s="369"/>
      <c r="L34" s="369"/>
      <c r="M34" s="133"/>
      <c r="N34" s="150"/>
      <c r="O34" s="136"/>
      <c r="P34" s="369" t="str">
        <f>'FOGLIO INC 3-4'!J22</f>
        <v>MIMOUNI  OMAR</v>
      </c>
      <c r="Q34" s="369"/>
      <c r="R34" s="369"/>
      <c r="S34" s="369"/>
      <c r="T34" s="369"/>
      <c r="U34" s="369"/>
      <c r="V34" s="370"/>
      <c r="W34" s="370"/>
      <c r="X34" s="135"/>
      <c r="Y34" s="371"/>
      <c r="Z34" s="371"/>
    </row>
    <row r="35" spans="1:26" ht="60" customHeight="1">
      <c r="A35" s="130"/>
      <c r="B35" s="137"/>
      <c r="C35" s="137"/>
      <c r="D35" s="137"/>
      <c r="E35" s="137"/>
      <c r="F35" s="137"/>
      <c r="G35" s="137"/>
      <c r="H35" s="370"/>
      <c r="I35" s="370"/>
      <c r="J35" s="369"/>
      <c r="K35" s="369"/>
      <c r="L35" s="369"/>
      <c r="M35" s="133"/>
      <c r="N35" s="150"/>
      <c r="O35" s="138"/>
      <c r="P35" s="137"/>
      <c r="Q35" s="137"/>
      <c r="R35" s="137"/>
      <c r="S35" s="137"/>
      <c r="T35" s="137"/>
      <c r="U35" s="137"/>
      <c r="V35" s="370"/>
      <c r="W35" s="370"/>
      <c r="X35" s="135"/>
      <c r="Y35" s="371"/>
      <c r="Z35" s="371"/>
    </row>
    <row r="36" spans="1:26" ht="50.1" customHeight="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17" customHeight="1">
      <c r="A37" s="130"/>
      <c r="B37" s="372">
        <f ca="1">NOW()</f>
        <v>42350.800224421298</v>
      </c>
      <c r="C37" s="372"/>
      <c r="D37" s="372"/>
      <c r="E37" s="373"/>
      <c r="F37" s="373"/>
      <c r="G37" s="373"/>
      <c r="H37" s="367" t="str">
        <f>'FORM SQ.ROSSA.NR.3 QUAL 3-4'!A23</f>
        <v>74 SL</v>
      </c>
      <c r="I37" s="367"/>
      <c r="J37" s="367"/>
      <c r="K37" s="374" t="str">
        <f>[2]tabellone!$H$8</f>
        <v>SL</v>
      </c>
      <c r="L37" s="367"/>
      <c r="M37" s="367"/>
      <c r="N37" s="367"/>
      <c r="O37" s="367"/>
      <c r="P37" s="375" t="s">
        <v>62</v>
      </c>
      <c r="Q37" s="375"/>
      <c r="R37" s="375"/>
      <c r="S37" s="366"/>
      <c r="T37" s="366"/>
      <c r="U37" s="366"/>
      <c r="V37" s="366"/>
      <c r="W37" s="367"/>
      <c r="X37" s="367"/>
      <c r="Y37" s="367"/>
      <c r="Z37" s="367"/>
    </row>
    <row r="38" spans="1:26" ht="4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</row>
    <row r="39" spans="1:26" ht="24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</row>
    <row r="40" spans="1:26" ht="24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</row>
    <row r="41" spans="1:26" ht="90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</row>
    <row r="42" spans="1:26" ht="60" customHeight="1">
      <c r="A42" s="130"/>
      <c r="B42" s="369"/>
      <c r="C42" s="369"/>
      <c r="D42" s="369"/>
      <c r="E42" s="369"/>
      <c r="F42" s="369"/>
      <c r="G42" s="369"/>
      <c r="H42" s="370" t="str">
        <f>'FOGLIO INC 3-4'!B15</f>
        <v>VENETO</v>
      </c>
      <c r="I42" s="370"/>
      <c r="J42" s="369">
        <v>1</v>
      </c>
      <c r="K42" s="369"/>
      <c r="L42" s="369"/>
      <c r="M42" s="133"/>
      <c r="N42" s="149"/>
      <c r="O42" s="134"/>
      <c r="P42" s="369"/>
      <c r="Q42" s="369"/>
      <c r="R42" s="369"/>
      <c r="S42" s="369"/>
      <c r="T42" s="369"/>
      <c r="U42" s="369"/>
      <c r="V42" s="370" t="str">
        <f>'FOGLIO INC 3-4'!J15</f>
        <v>TOSCANA</v>
      </c>
      <c r="W42" s="370"/>
      <c r="X42" s="135"/>
      <c r="Y42" s="371">
        <v>2</v>
      </c>
      <c r="Z42" s="371"/>
    </row>
    <row r="43" spans="1:26" ht="60" customHeight="1">
      <c r="A43" s="130"/>
      <c r="B43" s="369" t="str">
        <f>'FOGLIO INC 3-4'!B23:E23</f>
        <v>CHICIUC ALEXANDRU</v>
      </c>
      <c r="C43" s="369"/>
      <c r="D43" s="369"/>
      <c r="E43" s="369"/>
      <c r="F43" s="369"/>
      <c r="G43" s="369"/>
      <c r="H43" s="370"/>
      <c r="I43" s="370"/>
      <c r="J43" s="369"/>
      <c r="K43" s="369"/>
      <c r="L43" s="369"/>
      <c r="M43" s="133"/>
      <c r="N43" s="150"/>
      <c r="O43" s="136"/>
      <c r="P43" s="369" t="str">
        <f>'FOGLIO INC 3-4'!J23</f>
        <v>CECCARINI  SAVERIO</v>
      </c>
      <c r="Q43" s="369"/>
      <c r="R43" s="369"/>
      <c r="S43" s="369"/>
      <c r="T43" s="369"/>
      <c r="U43" s="369"/>
      <c r="V43" s="370"/>
      <c r="W43" s="370"/>
      <c r="X43" s="135"/>
      <c r="Y43" s="371"/>
      <c r="Z43" s="371"/>
    </row>
    <row r="44" spans="1:26" ht="60" customHeight="1">
      <c r="A44" s="130"/>
      <c r="B44" s="137"/>
      <c r="C44" s="137"/>
      <c r="D44" s="137"/>
      <c r="E44" s="137"/>
      <c r="F44" s="137"/>
      <c r="G44" s="137"/>
      <c r="H44" s="370"/>
      <c r="I44" s="370"/>
      <c r="J44" s="369"/>
      <c r="K44" s="369"/>
      <c r="L44" s="369"/>
      <c r="M44" s="133"/>
      <c r="N44" s="150"/>
      <c r="O44" s="138"/>
      <c r="P44" s="137"/>
      <c r="Q44" s="137"/>
      <c r="R44" s="137"/>
      <c r="S44" s="137"/>
      <c r="T44" s="137"/>
      <c r="U44" s="137"/>
      <c r="V44" s="370"/>
      <c r="W44" s="370"/>
      <c r="X44" s="135"/>
      <c r="Y44" s="371"/>
      <c r="Z44" s="371"/>
    </row>
    <row r="45" spans="1:26" ht="50.1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ht="117" customHeight="1">
      <c r="A46" s="130"/>
      <c r="B46" s="372">
        <f ca="1">NOW()</f>
        <v>42350.800224421298</v>
      </c>
      <c r="C46" s="372"/>
      <c r="D46" s="372"/>
      <c r="E46" s="373"/>
      <c r="F46" s="373"/>
      <c r="G46" s="373"/>
      <c r="H46" s="367" t="str">
        <f>'FORM SQ.ROSSA.NR.3 QUAL 3-4'!A24</f>
        <v>74 GR</v>
      </c>
      <c r="I46" s="367"/>
      <c r="J46" s="367"/>
      <c r="K46" s="374" t="s">
        <v>38</v>
      </c>
      <c r="L46" s="367"/>
      <c r="M46" s="367"/>
      <c r="N46" s="367"/>
      <c r="O46" s="367"/>
      <c r="P46" s="375" t="s">
        <v>62</v>
      </c>
      <c r="Q46" s="375"/>
      <c r="R46" s="375"/>
      <c r="S46" s="366"/>
      <c r="T46" s="366"/>
      <c r="U46" s="366"/>
      <c r="V46" s="366"/>
      <c r="W46" s="367"/>
      <c r="X46" s="367"/>
      <c r="Y46" s="367"/>
      <c r="Z46" s="367"/>
    </row>
    <row r="47" spans="1:26" ht="4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ht="24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</row>
    <row r="49" spans="1:26" ht="24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</row>
    <row r="50" spans="1:26" ht="90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</row>
    <row r="51" spans="1:26" ht="60" customHeight="1">
      <c r="A51" s="130"/>
      <c r="B51" s="369"/>
      <c r="C51" s="369"/>
      <c r="D51" s="369"/>
      <c r="E51" s="369"/>
      <c r="F51" s="369"/>
      <c r="G51" s="369"/>
      <c r="H51" s="370" t="str">
        <f>'FOGLIO INC 3-4'!B15</f>
        <v>VENETO</v>
      </c>
      <c r="I51" s="370"/>
      <c r="J51" s="369">
        <v>1</v>
      </c>
      <c r="K51" s="369"/>
      <c r="L51" s="369"/>
      <c r="M51" s="133"/>
      <c r="N51" s="149"/>
      <c r="O51" s="134"/>
      <c r="P51" s="369"/>
      <c r="Q51" s="369"/>
      <c r="R51" s="369"/>
      <c r="S51" s="369"/>
      <c r="T51" s="369"/>
      <c r="U51" s="369"/>
      <c r="V51" s="370" t="str">
        <f>'FOGLIO INC 3-4'!J15</f>
        <v>TOSCANA</v>
      </c>
      <c r="W51" s="370"/>
      <c r="X51" s="135"/>
      <c r="Y51" s="371">
        <v>2</v>
      </c>
      <c r="Z51" s="371"/>
    </row>
    <row r="52" spans="1:26" ht="60" customHeight="1">
      <c r="A52" s="130"/>
      <c r="B52" s="369" t="str">
        <f>'FOGLIO INC 3-4'!B24:E24</f>
        <v>PANFIL GHEORGHE</v>
      </c>
      <c r="C52" s="369"/>
      <c r="D52" s="369"/>
      <c r="E52" s="369"/>
      <c r="F52" s="369"/>
      <c r="G52" s="369"/>
      <c r="H52" s="370"/>
      <c r="I52" s="370"/>
      <c r="J52" s="369"/>
      <c r="K52" s="369"/>
      <c r="L52" s="369"/>
      <c r="M52" s="133"/>
      <c r="N52" s="150"/>
      <c r="O52" s="136"/>
      <c r="P52" s="369" t="str">
        <f>'FOGLIO INC 3-4'!J24</f>
        <v>RISTORI LORENZO</v>
      </c>
      <c r="Q52" s="369"/>
      <c r="R52" s="369"/>
      <c r="S52" s="369"/>
      <c r="T52" s="369"/>
      <c r="U52" s="369"/>
      <c r="V52" s="370"/>
      <c r="W52" s="370"/>
      <c r="X52" s="135"/>
      <c r="Y52" s="371"/>
      <c r="Z52" s="371"/>
    </row>
    <row r="53" spans="1:26" ht="60" customHeight="1">
      <c r="A53" s="130"/>
      <c r="B53" s="137"/>
      <c r="C53" s="137"/>
      <c r="D53" s="137"/>
      <c r="E53" s="137"/>
      <c r="F53" s="137"/>
      <c r="G53" s="137"/>
      <c r="H53" s="370"/>
      <c r="I53" s="370"/>
      <c r="J53" s="369"/>
      <c r="K53" s="369"/>
      <c r="L53" s="369"/>
      <c r="M53" s="133"/>
      <c r="N53" s="150"/>
      <c r="O53" s="138"/>
      <c r="P53" s="137"/>
      <c r="Q53" s="137"/>
      <c r="R53" s="137"/>
      <c r="S53" s="137"/>
      <c r="T53" s="137"/>
      <c r="U53" s="137"/>
      <c r="V53" s="370"/>
      <c r="W53" s="370"/>
      <c r="X53" s="135"/>
      <c r="Y53" s="371"/>
      <c r="Z53" s="371"/>
    </row>
    <row r="54" spans="1:26" ht="50.1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ht="117" customHeight="1">
      <c r="A55" s="130"/>
      <c r="B55" s="372">
        <f ca="1">NOW()</f>
        <v>42350.800224421298</v>
      </c>
      <c r="C55" s="372"/>
      <c r="D55" s="372"/>
      <c r="E55" s="373"/>
      <c r="F55" s="373"/>
      <c r="G55" s="373"/>
      <c r="H55" s="367" t="str">
        <f>'FORM SQ.ROSSA.NR.3 QUAL 3-4'!A25</f>
        <v>84 SL</v>
      </c>
      <c r="I55" s="367"/>
      <c r="J55" s="367"/>
      <c r="K55" s="374" t="s">
        <v>38</v>
      </c>
      <c r="L55" s="367"/>
      <c r="M55" s="367"/>
      <c r="N55" s="367"/>
      <c r="O55" s="367"/>
      <c r="P55" s="375" t="s">
        <v>62</v>
      </c>
      <c r="Q55" s="375"/>
      <c r="R55" s="375"/>
      <c r="S55" s="366"/>
      <c r="T55" s="366"/>
      <c r="U55" s="366"/>
      <c r="V55" s="366"/>
      <c r="W55" s="367"/>
      <c r="X55" s="367"/>
      <c r="Y55" s="367"/>
      <c r="Z55" s="367"/>
    </row>
    <row r="56" spans="1:26" ht="4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</row>
    <row r="57" spans="1:26" ht="24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</row>
    <row r="58" spans="1:26" ht="24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</row>
    <row r="59" spans="1:26" ht="90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</row>
    <row r="60" spans="1:26" ht="60" customHeight="1">
      <c r="A60" s="130"/>
      <c r="B60" s="369"/>
      <c r="C60" s="369"/>
      <c r="D60" s="369"/>
      <c r="E60" s="369"/>
      <c r="F60" s="369"/>
      <c r="G60" s="369"/>
      <c r="H60" s="370" t="str">
        <f>'FOGLIO INC 3-4'!B15</f>
        <v>VENETO</v>
      </c>
      <c r="I60" s="370"/>
      <c r="J60" s="369">
        <v>1</v>
      </c>
      <c r="K60" s="369"/>
      <c r="L60" s="369"/>
      <c r="M60" s="133"/>
      <c r="N60" s="149"/>
      <c r="O60" s="134"/>
      <c r="P60" s="369"/>
      <c r="Q60" s="369"/>
      <c r="R60" s="369"/>
      <c r="S60" s="369"/>
      <c r="T60" s="369"/>
      <c r="U60" s="369"/>
      <c r="V60" s="370" t="str">
        <f>'FOGLIO INC 3-4'!J15</f>
        <v>TOSCANA</v>
      </c>
      <c r="W60" s="370"/>
      <c r="X60" s="135"/>
      <c r="Y60" s="371">
        <v>2</v>
      </c>
      <c r="Z60" s="371"/>
    </row>
    <row r="61" spans="1:26" ht="60" customHeight="1">
      <c r="A61" s="130"/>
      <c r="B61" s="369" t="str">
        <f>'FOGLIO INC 3-4'!B25:E25</f>
        <v>POPA NICOLAE</v>
      </c>
      <c r="C61" s="369"/>
      <c r="D61" s="369"/>
      <c r="E61" s="369"/>
      <c r="F61" s="369"/>
      <c r="G61" s="369"/>
      <c r="H61" s="370"/>
      <c r="I61" s="370"/>
      <c r="J61" s="369"/>
      <c r="K61" s="369"/>
      <c r="L61" s="369"/>
      <c r="M61" s="133"/>
      <c r="N61" s="150"/>
      <c r="O61" s="136"/>
      <c r="P61" s="369" t="str">
        <f>'FOGLIO INC 3-4'!J25</f>
        <v>IANNATTONI SIMONE</v>
      </c>
      <c r="Q61" s="369"/>
      <c r="R61" s="369"/>
      <c r="S61" s="369"/>
      <c r="T61" s="369"/>
      <c r="U61" s="369"/>
      <c r="V61" s="370"/>
      <c r="W61" s="370"/>
      <c r="X61" s="135"/>
      <c r="Y61" s="371"/>
      <c r="Z61" s="371"/>
    </row>
    <row r="62" spans="1:26" ht="60" customHeight="1">
      <c r="A62" s="130"/>
      <c r="B62" s="137"/>
      <c r="C62" s="137"/>
      <c r="D62" s="137"/>
      <c r="E62" s="137"/>
      <c r="F62" s="137"/>
      <c r="G62" s="137"/>
      <c r="H62" s="370"/>
      <c r="I62" s="370"/>
      <c r="J62" s="369"/>
      <c r="K62" s="369"/>
      <c r="L62" s="369"/>
      <c r="M62" s="133"/>
      <c r="N62" s="150"/>
      <c r="O62" s="138"/>
      <c r="P62" s="137"/>
      <c r="Q62" s="137"/>
      <c r="R62" s="137"/>
      <c r="S62" s="137"/>
      <c r="T62" s="137"/>
      <c r="U62" s="137"/>
      <c r="V62" s="370"/>
      <c r="W62" s="370"/>
      <c r="X62" s="135"/>
      <c r="Y62" s="371"/>
      <c r="Z62" s="371"/>
    </row>
    <row r="63" spans="1:26" ht="50.1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17" customHeight="1">
      <c r="A64" s="130"/>
      <c r="B64" s="372">
        <f ca="1">NOW()</f>
        <v>42350.800224421298</v>
      </c>
      <c r="C64" s="372"/>
      <c r="D64" s="372"/>
      <c r="E64" s="373"/>
      <c r="F64" s="373"/>
      <c r="G64" s="373"/>
      <c r="H64" s="367" t="str">
        <f>'FORM SQ.ROSSA.NR.3 QUAL 3-4'!A26</f>
        <v>100 GR</v>
      </c>
      <c r="I64" s="367"/>
      <c r="J64" s="367"/>
      <c r="K64" s="374" t="s">
        <v>38</v>
      </c>
      <c r="L64" s="367"/>
      <c r="M64" s="367"/>
      <c r="N64" s="367"/>
      <c r="O64" s="367"/>
      <c r="P64" s="375" t="s">
        <v>62</v>
      </c>
      <c r="Q64" s="375"/>
      <c r="R64" s="375"/>
      <c r="S64" s="366"/>
      <c r="T64" s="366"/>
      <c r="U64" s="366"/>
      <c r="V64" s="366"/>
      <c r="W64" s="367"/>
      <c r="X64" s="367"/>
      <c r="Y64" s="367"/>
      <c r="Z64" s="367"/>
    </row>
    <row r="65" spans="1:26" ht="4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</row>
    <row r="66" spans="1:26" ht="24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</row>
    <row r="67" spans="1:26" ht="24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</row>
    <row r="68" spans="1:26" ht="90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</row>
    <row r="69" spans="1:26" ht="60" customHeight="1">
      <c r="A69" s="130"/>
      <c r="B69" s="369"/>
      <c r="C69" s="369"/>
      <c r="D69" s="369"/>
      <c r="E69" s="369"/>
      <c r="F69" s="369"/>
      <c r="G69" s="369"/>
      <c r="H69" s="370" t="str">
        <f>'FOGLIO INC 3-4'!B15</f>
        <v>VENETO</v>
      </c>
      <c r="I69" s="370"/>
      <c r="J69" s="369">
        <v>1</v>
      </c>
      <c r="K69" s="369"/>
      <c r="L69" s="369"/>
      <c r="M69" s="133"/>
      <c r="N69" s="149"/>
      <c r="O69" s="134"/>
      <c r="P69" s="369"/>
      <c r="Q69" s="369"/>
      <c r="R69" s="369"/>
      <c r="S69" s="369"/>
      <c r="T69" s="369"/>
      <c r="U69" s="369"/>
      <c r="V69" s="370" t="str">
        <f>'FOGLIO INC 3-4'!J15</f>
        <v>TOSCANA</v>
      </c>
      <c r="W69" s="370"/>
      <c r="X69" s="135"/>
      <c r="Y69" s="371">
        <v>2</v>
      </c>
      <c r="Z69" s="371"/>
    </row>
    <row r="70" spans="1:26" ht="60" customHeight="1">
      <c r="A70" s="130"/>
      <c r="B70" s="369" t="str">
        <f>'FOGLIO INC 3-4'!B26:E26</f>
        <v>BERGANTINO RICCARDO</v>
      </c>
      <c r="C70" s="369"/>
      <c r="D70" s="369"/>
      <c r="E70" s="369"/>
      <c r="F70" s="369"/>
      <c r="G70" s="369"/>
      <c r="H70" s="370"/>
      <c r="I70" s="370"/>
      <c r="J70" s="369"/>
      <c r="K70" s="369"/>
      <c r="L70" s="369"/>
      <c r="M70" s="133"/>
      <c r="N70" s="150"/>
      <c r="O70" s="136"/>
      <c r="P70" s="369" t="str">
        <f>'FOGLIO INC 3-4'!J26</f>
        <v>CAPPELLI FRANCESCO</v>
      </c>
      <c r="Q70" s="369"/>
      <c r="R70" s="369"/>
      <c r="S70" s="369"/>
      <c r="T70" s="369"/>
      <c r="U70" s="369"/>
      <c r="V70" s="370"/>
      <c r="W70" s="370"/>
      <c r="X70" s="135"/>
      <c r="Y70" s="371"/>
      <c r="Z70" s="371"/>
    </row>
    <row r="71" spans="1:26" ht="60" customHeight="1">
      <c r="A71" s="130"/>
      <c r="B71" s="137"/>
      <c r="C71" s="137"/>
      <c r="D71" s="137"/>
      <c r="E71" s="137"/>
      <c r="F71" s="137"/>
      <c r="G71" s="137"/>
      <c r="H71" s="370"/>
      <c r="I71" s="370"/>
      <c r="J71" s="369"/>
      <c r="K71" s="369"/>
      <c r="L71" s="369"/>
      <c r="M71" s="133"/>
      <c r="N71" s="150"/>
      <c r="O71" s="138"/>
      <c r="P71" s="137"/>
      <c r="Q71" s="137"/>
      <c r="R71" s="137"/>
      <c r="S71" s="137"/>
      <c r="T71" s="137"/>
      <c r="U71" s="137"/>
      <c r="V71" s="370"/>
      <c r="W71" s="370"/>
      <c r="X71" s="135"/>
      <c r="Y71" s="371"/>
      <c r="Z71" s="371"/>
    </row>
    <row r="72" spans="1:26" ht="50.1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spans="1:26" ht="117" customHeight="1">
      <c r="A73" s="130"/>
      <c r="B73" s="372">
        <f ca="1">NOW()</f>
        <v>42350.800224421298</v>
      </c>
      <c r="C73" s="372"/>
      <c r="D73" s="372"/>
      <c r="E73" s="373"/>
      <c r="F73" s="373"/>
      <c r="G73" s="373"/>
      <c r="H73" s="367" t="str">
        <f>'FORM SQ.ROSSA.NR.3 QUAL 3-4'!A27</f>
        <v>51 LF</v>
      </c>
      <c r="I73" s="367"/>
      <c r="J73" s="367"/>
      <c r="K73" s="374" t="s">
        <v>38</v>
      </c>
      <c r="L73" s="367"/>
      <c r="M73" s="367"/>
      <c r="N73" s="367"/>
      <c r="O73" s="367"/>
      <c r="P73" s="375" t="s">
        <v>62</v>
      </c>
      <c r="Q73" s="375"/>
      <c r="R73" s="375"/>
      <c r="S73" s="366"/>
      <c r="T73" s="366"/>
      <c r="U73" s="366"/>
      <c r="V73" s="366"/>
      <c r="W73" s="367"/>
      <c r="X73" s="367"/>
      <c r="Y73" s="367"/>
      <c r="Z73" s="367"/>
    </row>
    <row r="74" spans="1:26" ht="4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</row>
    <row r="75" spans="1:26" ht="24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</row>
    <row r="76" spans="1:26" ht="24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</row>
    <row r="77" spans="1:26" ht="90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</row>
    <row r="78" spans="1:26" ht="60" customHeight="1">
      <c r="A78" s="130"/>
      <c r="B78" s="369"/>
      <c r="C78" s="369"/>
      <c r="D78" s="369"/>
      <c r="E78" s="369"/>
      <c r="F78" s="369"/>
      <c r="G78" s="369"/>
      <c r="H78" s="370" t="str">
        <f>'FOGLIO INC 3-4'!B15</f>
        <v>VENETO</v>
      </c>
      <c r="I78" s="370"/>
      <c r="J78" s="369">
        <v>1</v>
      </c>
      <c r="K78" s="369"/>
      <c r="L78" s="369"/>
      <c r="M78" s="133"/>
      <c r="N78" s="149"/>
      <c r="O78" s="134"/>
      <c r="P78" s="369"/>
      <c r="Q78" s="369"/>
      <c r="R78" s="369"/>
      <c r="S78" s="369"/>
      <c r="T78" s="369"/>
      <c r="U78" s="369"/>
      <c r="V78" s="370" t="str">
        <f>'FOGLIO INC 3-4'!J15</f>
        <v>TOSCANA</v>
      </c>
      <c r="W78" s="370"/>
      <c r="X78" s="135"/>
      <c r="Y78" s="371">
        <v>2</v>
      </c>
      <c r="Z78" s="371"/>
    </row>
    <row r="79" spans="1:26" ht="60" customHeight="1">
      <c r="A79" s="130"/>
      <c r="B79" s="369">
        <f>'FOGLIO INC 3-4'!B27:E27</f>
        <v>0</v>
      </c>
      <c r="C79" s="369"/>
      <c r="D79" s="369"/>
      <c r="E79" s="369"/>
      <c r="F79" s="369"/>
      <c r="G79" s="369"/>
      <c r="H79" s="370"/>
      <c r="I79" s="370"/>
      <c r="J79" s="369"/>
      <c r="K79" s="369"/>
      <c r="L79" s="369"/>
      <c r="M79" s="133"/>
      <c r="N79" s="150"/>
      <c r="O79" s="136"/>
      <c r="P79" s="369">
        <f>'FOGLIO INC 3-4'!J27</f>
        <v>0</v>
      </c>
      <c r="Q79" s="369"/>
      <c r="R79" s="369"/>
      <c r="S79" s="369"/>
      <c r="T79" s="369"/>
      <c r="U79" s="369"/>
      <c r="V79" s="370"/>
      <c r="W79" s="370"/>
      <c r="X79" s="135"/>
      <c r="Y79" s="371"/>
      <c r="Z79" s="371"/>
    </row>
    <row r="80" spans="1:26" ht="60" customHeight="1">
      <c r="A80" s="130"/>
      <c r="B80" s="137"/>
      <c r="C80" s="137"/>
      <c r="D80" s="137"/>
      <c r="E80" s="137"/>
      <c r="F80" s="137"/>
      <c r="G80" s="137"/>
      <c r="H80" s="370"/>
      <c r="I80" s="370"/>
      <c r="J80" s="369"/>
      <c r="K80" s="369"/>
      <c r="L80" s="369"/>
      <c r="M80" s="133"/>
      <c r="N80" s="150"/>
      <c r="O80" s="138"/>
      <c r="P80" s="137"/>
      <c r="Q80" s="137"/>
      <c r="R80" s="137"/>
      <c r="S80" s="137"/>
      <c r="T80" s="137"/>
      <c r="U80" s="137"/>
      <c r="V80" s="370"/>
      <c r="W80" s="370"/>
      <c r="X80" s="135"/>
      <c r="Y80" s="371"/>
      <c r="Z80" s="371"/>
    </row>
    <row r="81" spans="1:26" ht="50.1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spans="1:26" ht="117" customHeight="1">
      <c r="A82" s="130"/>
      <c r="B82" s="372">
        <f ca="1">NOW()</f>
        <v>42350.800224421298</v>
      </c>
      <c r="C82" s="372"/>
      <c r="D82" s="372"/>
      <c r="E82" s="373"/>
      <c r="F82" s="373"/>
      <c r="G82" s="373"/>
      <c r="H82" s="367" t="str">
        <f>'FORM SQ.ROSSA.NR.3 QUAL 3-4'!A28</f>
        <v>63 LF</v>
      </c>
      <c r="I82" s="367"/>
      <c r="J82" s="367"/>
      <c r="K82" s="374" t="s">
        <v>38</v>
      </c>
      <c r="L82" s="367"/>
      <c r="M82" s="367"/>
      <c r="N82" s="367"/>
      <c r="O82" s="367"/>
      <c r="P82" s="375" t="s">
        <v>62</v>
      </c>
      <c r="Q82" s="375"/>
      <c r="R82" s="375"/>
      <c r="S82" s="366"/>
      <c r="T82" s="366"/>
      <c r="U82" s="366"/>
      <c r="V82" s="366"/>
      <c r="W82" s="367"/>
      <c r="X82" s="367"/>
      <c r="Y82" s="367"/>
      <c r="Z82" s="367"/>
    </row>
    <row r="83" spans="1:26" ht="4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</row>
    <row r="84" spans="1:26" ht="24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</row>
    <row r="85" spans="1:26" ht="24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</row>
    <row r="86" spans="1:26" ht="90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</row>
    <row r="87" spans="1:26" ht="60" customHeight="1">
      <c r="A87" s="130"/>
      <c r="B87" s="369"/>
      <c r="C87" s="369"/>
      <c r="D87" s="369"/>
      <c r="E87" s="369"/>
      <c r="F87" s="369"/>
      <c r="G87" s="369"/>
      <c r="H87" s="370" t="str">
        <f>'FORM SQ.ROSSA.NR.3 QUAL 3-4'!B14</f>
        <v>VENETO</v>
      </c>
      <c r="I87" s="370"/>
      <c r="J87" s="369">
        <v>1</v>
      </c>
      <c r="K87" s="369"/>
      <c r="L87" s="369"/>
      <c r="M87" s="133"/>
      <c r="N87" s="149"/>
      <c r="O87" s="134"/>
      <c r="P87" s="369"/>
      <c r="Q87" s="369"/>
      <c r="R87" s="369"/>
      <c r="S87" s="369"/>
      <c r="T87" s="369"/>
      <c r="U87" s="369"/>
      <c r="V87" s="370" t="str">
        <f>'FOGLIO INC 3-4'!J15</f>
        <v>TOSCANA</v>
      </c>
      <c r="W87" s="370"/>
      <c r="X87" s="135"/>
      <c r="Y87" s="371">
        <v>2</v>
      </c>
      <c r="Z87" s="371"/>
    </row>
    <row r="88" spans="1:26" ht="60" customHeight="1">
      <c r="A88" s="130"/>
      <c r="B88" s="369">
        <f>'FOGLIO INC 3-4'!B28:E28</f>
        <v>0</v>
      </c>
      <c r="C88" s="369"/>
      <c r="D88" s="369"/>
      <c r="E88" s="369"/>
      <c r="F88" s="369"/>
      <c r="G88" s="369"/>
      <c r="H88" s="370"/>
      <c r="I88" s="370"/>
      <c r="J88" s="369"/>
      <c r="K88" s="369"/>
      <c r="L88" s="369"/>
      <c r="M88" s="133"/>
      <c r="N88" s="150"/>
      <c r="O88" s="136"/>
      <c r="P88" s="369" t="str">
        <f>'FOGLIO INC 3-4'!J28</f>
        <v>KLIMENKO DARIA</v>
      </c>
      <c r="Q88" s="369"/>
      <c r="R88" s="369"/>
      <c r="S88" s="369"/>
      <c r="T88" s="369"/>
      <c r="U88" s="369"/>
      <c r="V88" s="370"/>
      <c r="W88" s="370"/>
      <c r="X88" s="135"/>
      <c r="Y88" s="371"/>
      <c r="Z88" s="371"/>
    </row>
    <row r="89" spans="1:26" ht="60" customHeight="1">
      <c r="A89" s="130"/>
      <c r="B89" s="137"/>
      <c r="C89" s="137"/>
      <c r="D89" s="137"/>
      <c r="E89" s="137"/>
      <c r="F89" s="137"/>
      <c r="G89" s="137"/>
      <c r="H89" s="370"/>
      <c r="I89" s="370"/>
      <c r="J89" s="369"/>
      <c r="K89" s="369"/>
      <c r="L89" s="369"/>
      <c r="M89" s="133"/>
      <c r="N89" s="150"/>
      <c r="O89" s="138"/>
      <c r="P89" s="137"/>
      <c r="Q89" s="137"/>
      <c r="R89" s="137"/>
      <c r="S89" s="137"/>
      <c r="T89" s="137"/>
      <c r="U89" s="137"/>
      <c r="V89" s="370"/>
      <c r="W89" s="370"/>
      <c r="X89" s="135"/>
      <c r="Y89" s="371"/>
      <c r="Z89" s="371"/>
    </row>
    <row r="90" spans="1:26" ht="27.95" customHeight="1"/>
    <row r="91" spans="1:26" ht="27.95" customHeight="1"/>
    <row r="92" spans="1:26" ht="27.95" customHeight="1"/>
    <row r="93" spans="1:26" ht="27.95" customHeight="1"/>
    <row r="94" spans="1:26" ht="27.95" customHeight="1"/>
    <row r="95" spans="1:26" ht="27.95" customHeight="1"/>
    <row r="96" spans="1:2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</sheetData>
  <mergeCells count="160">
    <mergeCell ref="B82:D82"/>
    <mergeCell ref="E82:G82"/>
    <mergeCell ref="H82:J82"/>
    <mergeCell ref="K82:O82"/>
    <mergeCell ref="P82:R82"/>
    <mergeCell ref="S82:V82"/>
    <mergeCell ref="W82:Z82"/>
    <mergeCell ref="A83:Z86"/>
    <mergeCell ref="B87:G87"/>
    <mergeCell ref="H87:I89"/>
    <mergeCell ref="J87:L89"/>
    <mergeCell ref="P87:U87"/>
    <mergeCell ref="V87:W89"/>
    <mergeCell ref="Y87:Z89"/>
    <mergeCell ref="B88:G88"/>
    <mergeCell ref="P88:U88"/>
    <mergeCell ref="B73:D73"/>
    <mergeCell ref="E73:G73"/>
    <mergeCell ref="H73:J73"/>
    <mergeCell ref="K73:O73"/>
    <mergeCell ref="P73:R73"/>
    <mergeCell ref="S73:V73"/>
    <mergeCell ref="W73:Z73"/>
    <mergeCell ref="A74:Z77"/>
    <mergeCell ref="B78:G78"/>
    <mergeCell ref="H78:I80"/>
    <mergeCell ref="J78:L80"/>
    <mergeCell ref="P78:U78"/>
    <mergeCell ref="V78:W80"/>
    <mergeCell ref="Y78:Z80"/>
    <mergeCell ref="B79:G79"/>
    <mergeCell ref="P79:U79"/>
    <mergeCell ref="B64:D64"/>
    <mergeCell ref="E64:G64"/>
    <mergeCell ref="H64:J64"/>
    <mergeCell ref="K64:O64"/>
    <mergeCell ref="P64:R64"/>
    <mergeCell ref="S64:V64"/>
    <mergeCell ref="W64:Z64"/>
    <mergeCell ref="A65:Z68"/>
    <mergeCell ref="B69:G69"/>
    <mergeCell ref="H69:I71"/>
    <mergeCell ref="J69:L71"/>
    <mergeCell ref="P69:U69"/>
    <mergeCell ref="V69:W71"/>
    <mergeCell ref="Y69:Z71"/>
    <mergeCell ref="B70:G70"/>
    <mergeCell ref="P70:U70"/>
    <mergeCell ref="V60:W62"/>
    <mergeCell ref="Y60:Z62"/>
    <mergeCell ref="B61:G61"/>
    <mergeCell ref="P61:U61"/>
    <mergeCell ref="B60:G60"/>
    <mergeCell ref="H60:I62"/>
    <mergeCell ref="J60:L62"/>
    <mergeCell ref="P60:U60"/>
    <mergeCell ref="P55:R55"/>
    <mergeCell ref="S55:V55"/>
    <mergeCell ref="W55:Z55"/>
    <mergeCell ref="A56:Z59"/>
    <mergeCell ref="B55:D55"/>
    <mergeCell ref="E55:G55"/>
    <mergeCell ref="H55:J55"/>
    <mergeCell ref="K55:O55"/>
    <mergeCell ref="V51:W53"/>
    <mergeCell ref="Y51:Z53"/>
    <mergeCell ref="B52:G52"/>
    <mergeCell ref="P52:U52"/>
    <mergeCell ref="B51:G51"/>
    <mergeCell ref="H51:I53"/>
    <mergeCell ref="J51:L53"/>
    <mergeCell ref="P51:U51"/>
    <mergeCell ref="P46:R46"/>
    <mergeCell ref="S46:V46"/>
    <mergeCell ref="W46:Z46"/>
    <mergeCell ref="A47:Z50"/>
    <mergeCell ref="B46:D46"/>
    <mergeCell ref="E46:G46"/>
    <mergeCell ref="H46:J46"/>
    <mergeCell ref="K46:O46"/>
    <mergeCell ref="S37:V37"/>
    <mergeCell ref="W37:Z37"/>
    <mergeCell ref="A38:Z41"/>
    <mergeCell ref="P42:U42"/>
    <mergeCell ref="V42:W44"/>
    <mergeCell ref="Y42:Z44"/>
    <mergeCell ref="P43:U43"/>
    <mergeCell ref="B43:G43"/>
    <mergeCell ref="B42:G42"/>
    <mergeCell ref="H42:I44"/>
    <mergeCell ref="P37:R37"/>
    <mergeCell ref="J42:L44"/>
    <mergeCell ref="B37:D37"/>
    <mergeCell ref="E37:G37"/>
    <mergeCell ref="H37:J37"/>
    <mergeCell ref="K37:O37"/>
    <mergeCell ref="S28:V28"/>
    <mergeCell ref="W28:Z28"/>
    <mergeCell ref="A29:Z32"/>
    <mergeCell ref="P33:U33"/>
    <mergeCell ref="V33:W35"/>
    <mergeCell ref="Y33:Z35"/>
    <mergeCell ref="P34:U34"/>
    <mergeCell ref="B28:D28"/>
    <mergeCell ref="E28:G28"/>
    <mergeCell ref="H28:J28"/>
    <mergeCell ref="B34:G34"/>
    <mergeCell ref="B33:G33"/>
    <mergeCell ref="H33:I35"/>
    <mergeCell ref="J33:L35"/>
    <mergeCell ref="K28:O28"/>
    <mergeCell ref="P28:R28"/>
    <mergeCell ref="S19:V19"/>
    <mergeCell ref="W19:Z19"/>
    <mergeCell ref="A20:Z23"/>
    <mergeCell ref="P24:U24"/>
    <mergeCell ref="V24:W26"/>
    <mergeCell ref="Y24:Z26"/>
    <mergeCell ref="P25:U25"/>
    <mergeCell ref="B19:D19"/>
    <mergeCell ref="E19:G19"/>
    <mergeCell ref="H19:J19"/>
    <mergeCell ref="B25:G25"/>
    <mergeCell ref="B24:G24"/>
    <mergeCell ref="H24:I26"/>
    <mergeCell ref="J24:L26"/>
    <mergeCell ref="K19:O19"/>
    <mergeCell ref="P19:R19"/>
    <mergeCell ref="S10:V10"/>
    <mergeCell ref="W10:Z10"/>
    <mergeCell ref="A11:Z14"/>
    <mergeCell ref="P15:U15"/>
    <mergeCell ref="V15:W17"/>
    <mergeCell ref="Y15:Z17"/>
    <mergeCell ref="P16:U16"/>
    <mergeCell ref="B10:D10"/>
    <mergeCell ref="E10:G10"/>
    <mergeCell ref="H10:J10"/>
    <mergeCell ref="B16:G16"/>
    <mergeCell ref="B15:G15"/>
    <mergeCell ref="H15:I17"/>
    <mergeCell ref="J15:L17"/>
    <mergeCell ref="K10:O10"/>
    <mergeCell ref="P10:R10"/>
    <mergeCell ref="S1:V1"/>
    <mergeCell ref="W1:Z1"/>
    <mergeCell ref="A2:Z5"/>
    <mergeCell ref="P6:U6"/>
    <mergeCell ref="V6:W8"/>
    <mergeCell ref="Y6:Z8"/>
    <mergeCell ref="P7:U7"/>
    <mergeCell ref="B1:D1"/>
    <mergeCell ref="E1:G1"/>
    <mergeCell ref="H1:J1"/>
    <mergeCell ref="K1:O1"/>
    <mergeCell ref="P1:R1"/>
    <mergeCell ref="B7:G7"/>
    <mergeCell ref="B6:G6"/>
    <mergeCell ref="H6:I8"/>
    <mergeCell ref="J6:L8"/>
  </mergeCells>
  <phoneticPr fontId="39" type="noConversion"/>
  <pageMargins left="0.75" right="0.75" top="1" bottom="1" header="0.5" footer="0.5"/>
  <pageSetup paperSize="9" scale="15" orientation="portrait" r:id="rId1"/>
  <headerFooter alignWithMargins="0"/>
  <rowBreaks count="9" manualBreakCount="9">
    <brk id="9" max="16383" man="1"/>
    <brk id="18" max="16383" man="1"/>
    <brk id="27" max="16383" man="1"/>
    <brk id="36" max="16383" man="1"/>
    <brk id="44" max="16383" man="1"/>
    <brk id="53" max="16383" man="1"/>
    <brk id="62" max="16383" man="1"/>
    <brk id="71" max="16383" man="1"/>
    <brk id="8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>
    <tabColor indexed="10"/>
  </sheetPr>
  <dimension ref="A8:D38"/>
  <sheetViews>
    <sheetView workbookViewId="0">
      <selection activeCell="B30" sqref="B30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">
        <v>67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/>
      <c r="C19" s="177"/>
      <c r="D19" s="140"/>
    </row>
    <row r="20" spans="1:4" ht="48" customHeight="1" thickBot="1">
      <c r="A20" s="144" t="s">
        <v>50</v>
      </c>
      <c r="B20" s="145" t="s">
        <v>73</v>
      </c>
      <c r="C20" s="146"/>
      <c r="D20" s="140"/>
    </row>
    <row r="21" spans="1:4" ht="48" customHeight="1" thickBot="1">
      <c r="A21" s="147" t="s">
        <v>51</v>
      </c>
      <c r="B21" s="145" t="s">
        <v>76</v>
      </c>
      <c r="C21" s="146"/>
      <c r="D21" s="140"/>
    </row>
    <row r="22" spans="1:4" ht="48" customHeight="1" thickBot="1">
      <c r="A22" s="147" t="s">
        <v>52</v>
      </c>
      <c r="B22" s="145" t="s">
        <v>75</v>
      </c>
      <c r="C22" s="146"/>
      <c r="D22" s="140"/>
    </row>
    <row r="23" spans="1:4" ht="48" customHeight="1" thickBot="1">
      <c r="A23" s="147" t="s">
        <v>53</v>
      </c>
      <c r="B23" s="145" t="s">
        <v>77</v>
      </c>
      <c r="C23" s="146"/>
      <c r="D23" s="140"/>
    </row>
    <row r="24" spans="1:4" ht="48" customHeight="1" thickBot="1">
      <c r="A24" s="147" t="s">
        <v>54</v>
      </c>
      <c r="B24" s="145" t="s">
        <v>146</v>
      </c>
      <c r="C24" s="146"/>
      <c r="D24" s="140"/>
    </row>
    <row r="25" spans="1:4" ht="48" customHeight="1" thickBot="1">
      <c r="A25" s="147" t="s">
        <v>55</v>
      </c>
      <c r="B25" s="145" t="s">
        <v>79</v>
      </c>
      <c r="C25" s="146"/>
      <c r="D25" s="140"/>
    </row>
    <row r="26" spans="1:4" ht="48" customHeight="1" thickBot="1">
      <c r="A26" s="147" t="s">
        <v>56</v>
      </c>
      <c r="B26" s="145" t="s">
        <v>80</v>
      </c>
      <c r="C26" s="146"/>
      <c r="D26" s="140"/>
    </row>
    <row r="27" spans="1:4" s="140" customFormat="1" ht="48" customHeight="1" thickBot="1">
      <c r="A27" s="147" t="s">
        <v>57</v>
      </c>
      <c r="B27" s="145" t="s">
        <v>82</v>
      </c>
      <c r="C27" s="146"/>
    </row>
    <row r="28" spans="1:4" s="141" customFormat="1" ht="48" customHeight="1" thickBot="1">
      <c r="A28" s="181" t="s">
        <v>58</v>
      </c>
      <c r="B28" s="182" t="s">
        <v>83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>
    <tabColor indexed="12"/>
  </sheetPr>
  <dimension ref="A8:D38"/>
  <sheetViews>
    <sheetView workbookViewId="0">
      <selection activeCell="B19" sqref="B19:B28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">
        <v>84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 t="s">
        <v>85</v>
      </c>
      <c r="C19" s="177"/>
      <c r="D19" s="140"/>
    </row>
    <row r="20" spans="1:4" ht="48" customHeight="1" thickBot="1">
      <c r="A20" s="144" t="s">
        <v>50</v>
      </c>
      <c r="B20" s="145" t="s">
        <v>86</v>
      </c>
      <c r="C20" s="146"/>
      <c r="D20" s="140"/>
    </row>
    <row r="21" spans="1:4" ht="48" customHeight="1" thickBot="1">
      <c r="A21" s="147" t="s">
        <v>51</v>
      </c>
      <c r="B21" s="145" t="s">
        <v>87</v>
      </c>
      <c r="C21" s="146"/>
      <c r="D21" s="140"/>
    </row>
    <row r="22" spans="1:4" ht="48" customHeight="1" thickBot="1">
      <c r="A22" s="147" t="s">
        <v>52</v>
      </c>
      <c r="B22" s="145" t="s">
        <v>88</v>
      </c>
      <c r="C22" s="146"/>
      <c r="D22" s="140"/>
    </row>
    <row r="23" spans="1:4" ht="48" customHeight="1" thickBot="1">
      <c r="A23" s="147" t="s">
        <v>53</v>
      </c>
      <c r="B23" s="145" t="s">
        <v>90</v>
      </c>
      <c r="C23" s="146"/>
      <c r="D23" s="140"/>
    </row>
    <row r="24" spans="1:4" ht="48" customHeight="1" thickBot="1">
      <c r="A24" s="147" t="s">
        <v>54</v>
      </c>
      <c r="B24" s="145" t="s">
        <v>89</v>
      </c>
      <c r="C24" s="146"/>
      <c r="D24" s="140"/>
    </row>
    <row r="25" spans="1:4" ht="48" customHeight="1" thickBot="1">
      <c r="A25" s="147" t="s">
        <v>55</v>
      </c>
      <c r="B25" s="145" t="s">
        <v>147</v>
      </c>
      <c r="C25" s="146"/>
      <c r="D25" s="140"/>
    </row>
    <row r="26" spans="1:4" ht="48" customHeight="1" thickBot="1">
      <c r="A26" s="147" t="s">
        <v>56</v>
      </c>
      <c r="B26" s="145" t="s">
        <v>148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94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9:T42"/>
  <sheetViews>
    <sheetView zoomScale="80" zoomScaleNormal="80" workbookViewId="0">
      <selection activeCell="L6" sqref="L6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162</v>
      </c>
      <c r="B12" s="321"/>
      <c r="C12" s="321"/>
      <c r="D12" s="321"/>
      <c r="E12" s="321"/>
      <c r="F12" s="321"/>
      <c r="G12" s="322" t="s">
        <v>168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 t="s">
        <v>63</v>
      </c>
      <c r="C14" s="327"/>
      <c r="D14" s="328"/>
      <c r="E14" s="39" t="s">
        <v>10</v>
      </c>
      <c r="F14" s="329"/>
      <c r="G14" s="330"/>
      <c r="H14" s="330"/>
      <c r="I14" s="331"/>
      <c r="J14" s="332" t="s">
        <v>64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tr">
        <f>'TAB 6 SQ.'!E24</f>
        <v>LIGURIA</v>
      </c>
      <c r="C15" s="346"/>
      <c r="D15" s="347"/>
      <c r="E15" s="351"/>
      <c r="F15" s="352"/>
      <c r="G15" s="353"/>
      <c r="H15" s="353"/>
      <c r="I15" s="354"/>
      <c r="J15" s="345" t="str">
        <f>'TAB 6 SQ.'!E25</f>
        <v>EMILIA ROMAGNA</v>
      </c>
      <c r="K15" s="346"/>
      <c r="L15" s="347"/>
      <c r="M15" s="364"/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>
        <f>'FORM SQ.ROSSA NR.5 QUAL 5-6'!B19</f>
        <v>0</v>
      </c>
      <c r="C19" s="209"/>
      <c r="D19" s="209"/>
      <c r="E19" s="312"/>
      <c r="F19" s="40">
        <v>0</v>
      </c>
      <c r="G19" s="40">
        <v>0</v>
      </c>
      <c r="H19" s="41">
        <f>IF(O19="","",IF(O19&gt;=0,O19))</f>
        <v>0</v>
      </c>
      <c r="I19" s="21"/>
      <c r="J19" s="313" t="str">
        <f>'FORM SQ.BLU NR 6 QUAL 5-6'!B19</f>
        <v>MACARIE GHEORGHE</v>
      </c>
      <c r="K19" s="314"/>
      <c r="L19" s="314"/>
      <c r="M19" s="315"/>
      <c r="N19" s="40">
        <v>5</v>
      </c>
      <c r="O19" s="40">
        <v>0</v>
      </c>
      <c r="P19" s="41">
        <f>IF(G19="","",IF(G19&gt;=0,G19))</f>
        <v>0</v>
      </c>
      <c r="Q19" s="21" t="str">
        <f>IF(N19&lt;3,"",IF(N19=5,"TO",IF(N19=4,"S",IF(N19=3,IF(F19=1,"PP","PO")))))</f>
        <v>TO</v>
      </c>
      <c r="R19" s="42" t="str">
        <f>IF(F19=N19,"",IF(F19&gt;N19,1,""))</f>
        <v/>
      </c>
      <c r="S19" s="43">
        <f>IF(N19=F19,"",IF(N19&gt;F19,1,""))</f>
        <v>1</v>
      </c>
      <c r="T19" s="2"/>
    </row>
    <row r="20" spans="1:20" ht="48" customHeight="1" thickBot="1">
      <c r="A20" s="188" t="s">
        <v>50</v>
      </c>
      <c r="B20" s="208" t="str">
        <f>'FORM SQ.ROSSA NR.5 QUAL 5-6'!B20</f>
        <v>ALATI MARCO</v>
      </c>
      <c r="C20" s="209"/>
      <c r="D20" s="209"/>
      <c r="E20" s="312"/>
      <c r="F20" s="40">
        <v>0</v>
      </c>
      <c r="G20" s="40">
        <v>0</v>
      </c>
      <c r="H20" s="41">
        <f t="shared" ref="H20:H28" si="0">IF(O20="","",IF(O20&gt;=0,O20))</f>
        <v>9</v>
      </c>
      <c r="I20" s="21"/>
      <c r="J20" s="313" t="str">
        <f>'FORM SQ.BLU NR 6 QUAL 5-6'!B20</f>
        <v>ZICCHE MICHELE</v>
      </c>
      <c r="K20" s="314"/>
      <c r="L20" s="314"/>
      <c r="M20" s="315"/>
      <c r="N20" s="40">
        <v>4</v>
      </c>
      <c r="O20" s="40">
        <v>9</v>
      </c>
      <c r="P20" s="41">
        <f t="shared" ref="P20:P28" si="1">IF(G20="","",IF(G20&gt;=0,G20))</f>
        <v>0</v>
      </c>
      <c r="Q20" s="21" t="str">
        <f t="shared" ref="Q20:Q28" si="2">IF(N20&lt;3,"",IF(N20=5,"TO",IF(N20=4,"S",IF(N20=3,IF(F20=1,"PP","PO")))))</f>
        <v>S</v>
      </c>
      <c r="R20" s="44"/>
      <c r="S20" s="43">
        <f t="shared" ref="S20:S28" si="3">IF(N20=F20,"",IF(N20&gt;F20,1,""))</f>
        <v>1</v>
      </c>
      <c r="T20" s="2"/>
    </row>
    <row r="21" spans="1:20" ht="48" customHeight="1" thickBot="1">
      <c r="A21" s="188" t="s">
        <v>59</v>
      </c>
      <c r="B21" s="208" t="str">
        <f>'FORM SQ.ROSSA NR.5 QUAL 5-6'!B21</f>
        <v>MANSOUR ABDELLATIF</v>
      </c>
      <c r="C21" s="209"/>
      <c r="D21" s="209"/>
      <c r="E21" s="312"/>
      <c r="F21" s="40">
        <v>5</v>
      </c>
      <c r="G21" s="40">
        <v>3</v>
      </c>
      <c r="H21" s="41">
        <f t="shared" si="0"/>
        <v>0</v>
      </c>
      <c r="I21" s="21" t="str">
        <f>IF(F21&lt;3,"",IF(F21=5,"TO",IF(F21=4,"S",IF(F21=3,IF(N21=1,"PP","PO")))))</f>
        <v>TO</v>
      </c>
      <c r="J21" s="313" t="str">
        <f>'FORM SQ.BLU NR 6 QUAL 5-6'!B21</f>
        <v>GALLUCCIO GABRIELE</v>
      </c>
      <c r="K21" s="314"/>
      <c r="L21" s="314"/>
      <c r="M21" s="315"/>
      <c r="N21" s="40">
        <v>0</v>
      </c>
      <c r="O21" s="40">
        <v>0</v>
      </c>
      <c r="P21" s="41">
        <f t="shared" si="1"/>
        <v>3</v>
      </c>
      <c r="Q21" s="21" t="str">
        <f t="shared" si="2"/>
        <v/>
      </c>
      <c r="R21" s="44">
        <f>IF(F21=N21,"",IF(F21&gt;N21,1,""))</f>
        <v>1</v>
      </c>
      <c r="S21" s="43" t="str">
        <f t="shared" si="3"/>
        <v/>
      </c>
      <c r="T21" s="2"/>
    </row>
    <row r="22" spans="1:20" ht="48" customHeight="1" thickBot="1">
      <c r="A22" s="188" t="s">
        <v>52</v>
      </c>
      <c r="B22" s="208" t="str">
        <f>'FORM SQ.ROSSA NR.5 QUAL 5-6'!B22</f>
        <v>TOFFANINI VENDEL</v>
      </c>
      <c r="C22" s="209"/>
      <c r="D22" s="209"/>
      <c r="E22" s="312"/>
      <c r="F22" s="40">
        <v>0</v>
      </c>
      <c r="G22" s="40">
        <v>0</v>
      </c>
      <c r="H22" s="41">
        <f t="shared" si="0"/>
        <v>3</v>
      </c>
      <c r="I22" s="21" t="str">
        <f t="shared" ref="I22:I28" si="4">IF(F22&lt;3,"",IF(F22=5,"TO",IF(F22=4,"S",IF(F22=3,IF(N22=1,"PP","PO")))))</f>
        <v/>
      </c>
      <c r="J22" s="313" t="str">
        <f>'FORM SQ.BLU NR 6 QUAL 5-6'!B22</f>
        <v>GOLBAN NICOLAE</v>
      </c>
      <c r="K22" s="314"/>
      <c r="L22" s="314"/>
      <c r="M22" s="315"/>
      <c r="N22" s="40">
        <v>5</v>
      </c>
      <c r="O22" s="40">
        <v>3</v>
      </c>
      <c r="P22" s="41">
        <f t="shared" si="1"/>
        <v>0</v>
      </c>
      <c r="Q22" s="21" t="str">
        <f t="shared" si="2"/>
        <v>TO</v>
      </c>
      <c r="R22" s="44" t="str">
        <f t="shared" ref="R22:R28" si="5">IF(F22=N22,"",IF(F22&gt;N22,1,""))</f>
        <v/>
      </c>
      <c r="S22" s="43">
        <f t="shared" si="3"/>
        <v>1</v>
      </c>
      <c r="T22" s="2"/>
    </row>
    <row r="23" spans="1:20" ht="48" customHeight="1" thickBot="1">
      <c r="A23" s="188" t="s">
        <v>53</v>
      </c>
      <c r="B23" s="208" t="str">
        <f>'FORM SQ.ROSSA NR.5 QUAL 5-6'!B23</f>
        <v>MASOTTI JACOPO</v>
      </c>
      <c r="C23" s="209"/>
      <c r="D23" s="209"/>
      <c r="E23" s="312"/>
      <c r="F23" s="40">
        <v>5</v>
      </c>
      <c r="G23" s="40">
        <v>6</v>
      </c>
      <c r="H23" s="41">
        <f t="shared" si="0"/>
        <v>0</v>
      </c>
      <c r="I23" s="21" t="str">
        <f t="shared" si="4"/>
        <v>TO</v>
      </c>
      <c r="J23" s="313" t="str">
        <f>'FORM SQ.BLU NR 6 QUAL 5-6'!B23</f>
        <v>KASHAMI MIKAIL</v>
      </c>
      <c r="K23" s="314"/>
      <c r="L23" s="314"/>
      <c r="M23" s="315"/>
      <c r="N23" s="40">
        <v>0</v>
      </c>
      <c r="O23" s="40">
        <v>0</v>
      </c>
      <c r="P23" s="41">
        <f t="shared" si="1"/>
        <v>6</v>
      </c>
      <c r="Q23" s="21" t="str">
        <f t="shared" si="2"/>
        <v/>
      </c>
      <c r="R23" s="44">
        <f t="shared" si="5"/>
        <v>1</v>
      </c>
      <c r="S23" s="43" t="str">
        <f t="shared" si="3"/>
        <v/>
      </c>
      <c r="T23" s="2"/>
    </row>
    <row r="24" spans="1:20" ht="48" customHeight="1" thickBot="1">
      <c r="A24" s="188" t="s">
        <v>54</v>
      </c>
      <c r="B24" s="208" t="str">
        <f>'FORM SQ.ROSSA NR.5 QUAL 5-6'!B24</f>
        <v>SARGSYAN ARART</v>
      </c>
      <c r="C24" s="209"/>
      <c r="D24" s="209"/>
      <c r="E24" s="312"/>
      <c r="F24" s="40">
        <v>0</v>
      </c>
      <c r="G24" s="40">
        <v>0</v>
      </c>
      <c r="H24" s="41">
        <f t="shared" si="0"/>
        <v>10</v>
      </c>
      <c r="I24" s="21" t="str">
        <f t="shared" si="4"/>
        <v/>
      </c>
      <c r="J24" s="313" t="str">
        <f>'FORM SQ.BLU NR 6 QUAL 5-6'!B24</f>
        <v>RUSU VALERIU</v>
      </c>
      <c r="K24" s="314"/>
      <c r="L24" s="314"/>
      <c r="M24" s="315"/>
      <c r="N24" s="40">
        <v>4</v>
      </c>
      <c r="O24" s="40">
        <v>10</v>
      </c>
      <c r="P24" s="41">
        <f t="shared" si="1"/>
        <v>0</v>
      </c>
      <c r="Q24" s="21" t="str">
        <f t="shared" si="2"/>
        <v>S</v>
      </c>
      <c r="R24" s="44" t="str">
        <f t="shared" si="5"/>
        <v/>
      </c>
      <c r="S24" s="43">
        <f t="shared" si="3"/>
        <v>1</v>
      </c>
      <c r="T24" s="2"/>
    </row>
    <row r="25" spans="1:20" ht="48" customHeight="1" thickBot="1">
      <c r="A25" s="188" t="s">
        <v>55</v>
      </c>
      <c r="B25" s="208" t="str">
        <f>'FORM SQ.ROSSA NR.5 QUAL 5-6'!B25</f>
        <v>GIORDANELLA MATTEO</v>
      </c>
      <c r="C25" s="209"/>
      <c r="D25" s="209"/>
      <c r="E25" s="312"/>
      <c r="F25" s="40">
        <v>5</v>
      </c>
      <c r="G25" s="40">
        <v>5</v>
      </c>
      <c r="H25" s="41">
        <f t="shared" si="0"/>
        <v>2</v>
      </c>
      <c r="I25" s="21" t="str">
        <f t="shared" si="4"/>
        <v>TO</v>
      </c>
      <c r="J25" s="313" t="str">
        <f>'FORM SQ.BLU NR 6 QUAL 5-6'!B25</f>
        <v>CELMARE LIVIO</v>
      </c>
      <c r="K25" s="314"/>
      <c r="L25" s="314"/>
      <c r="M25" s="315"/>
      <c r="N25" s="40">
        <v>0</v>
      </c>
      <c r="O25" s="40">
        <v>2</v>
      </c>
      <c r="P25" s="41">
        <f t="shared" si="1"/>
        <v>5</v>
      </c>
      <c r="Q25" s="21" t="str">
        <f t="shared" si="2"/>
        <v/>
      </c>
      <c r="R25" s="44">
        <f t="shared" si="5"/>
        <v>1</v>
      </c>
      <c r="S25" s="43" t="str">
        <f t="shared" si="3"/>
        <v/>
      </c>
      <c r="T25" s="2"/>
    </row>
    <row r="26" spans="1:20" ht="48" customHeight="1" thickBot="1">
      <c r="A26" s="188" t="s">
        <v>56</v>
      </c>
      <c r="B26" s="208" t="str">
        <f>'FORM SQ.ROSSA NR.5 QUAL 5-6'!B26</f>
        <v>CARCEA MARCO</v>
      </c>
      <c r="C26" s="209"/>
      <c r="D26" s="209"/>
      <c r="E26" s="312"/>
      <c r="F26" s="40">
        <v>4</v>
      </c>
      <c r="G26" s="40">
        <v>8</v>
      </c>
      <c r="H26" s="41">
        <f t="shared" si="0"/>
        <v>0</v>
      </c>
      <c r="I26" s="21" t="str">
        <f t="shared" si="4"/>
        <v>S</v>
      </c>
      <c r="J26" s="313" t="str">
        <f>'FORM SQ.BLU NR 6 QUAL 5-6'!B26</f>
        <v>MRISHAI MARTIN</v>
      </c>
      <c r="K26" s="314"/>
      <c r="L26" s="314"/>
      <c r="M26" s="315"/>
      <c r="N26" s="40">
        <v>0</v>
      </c>
      <c r="O26" s="40">
        <v>0</v>
      </c>
      <c r="P26" s="41">
        <f t="shared" si="1"/>
        <v>8</v>
      </c>
      <c r="Q26" s="21" t="str">
        <f t="shared" si="2"/>
        <v/>
      </c>
      <c r="R26" s="44">
        <f t="shared" si="5"/>
        <v>1</v>
      </c>
      <c r="S26" s="43" t="str">
        <f t="shared" si="3"/>
        <v/>
      </c>
      <c r="T26" s="2"/>
    </row>
    <row r="27" spans="1:20" ht="48" customHeight="1" thickBot="1">
      <c r="A27" s="188" t="s">
        <v>57</v>
      </c>
      <c r="B27" s="208" t="str">
        <f>'FORM SQ.ROSSA NR.5 QUAL 5-6'!B27</f>
        <v>GERARD MORGANE</v>
      </c>
      <c r="C27" s="209"/>
      <c r="D27" s="209"/>
      <c r="E27" s="312"/>
      <c r="F27" s="40">
        <v>5</v>
      </c>
      <c r="G27" s="40">
        <v>0</v>
      </c>
      <c r="H27" s="41">
        <f t="shared" si="0"/>
        <v>0</v>
      </c>
      <c r="I27" s="21" t="str">
        <f t="shared" si="4"/>
        <v>TO</v>
      </c>
      <c r="J27" s="313">
        <f>'FORM SQ.BLU NR 6 QUAL 5-6'!B27</f>
        <v>0</v>
      </c>
      <c r="K27" s="314"/>
      <c r="L27" s="314"/>
      <c r="M27" s="315"/>
      <c r="N27" s="40">
        <v>0</v>
      </c>
      <c r="O27" s="40">
        <v>0</v>
      </c>
      <c r="P27" s="41">
        <f t="shared" si="1"/>
        <v>0</v>
      </c>
      <c r="Q27" s="21" t="str">
        <f t="shared" si="2"/>
        <v/>
      </c>
      <c r="R27" s="44">
        <f t="shared" si="5"/>
        <v>1</v>
      </c>
      <c r="S27" s="43" t="str">
        <f t="shared" si="3"/>
        <v/>
      </c>
      <c r="T27" s="2"/>
    </row>
    <row r="28" spans="1:20" ht="48" customHeight="1" thickBot="1">
      <c r="A28" s="188" t="s">
        <v>58</v>
      </c>
      <c r="B28" s="208" t="str">
        <f>'FORM SQ.ROSSA NR.5 QUAL 5-6'!B28</f>
        <v>CAMPAGNA AURORA</v>
      </c>
      <c r="C28" s="209"/>
      <c r="D28" s="209"/>
      <c r="E28" s="312"/>
      <c r="F28" s="40">
        <v>0</v>
      </c>
      <c r="G28" s="40">
        <v>0</v>
      </c>
      <c r="H28" s="41">
        <f t="shared" si="0"/>
        <v>0</v>
      </c>
      <c r="I28" s="21" t="str">
        <f t="shared" si="4"/>
        <v/>
      </c>
      <c r="J28" s="313" t="str">
        <f>'FORM SQ.BLU NR 6 QUAL 5-6'!B28</f>
        <v>ALBONETTI GIADA</v>
      </c>
      <c r="K28" s="314"/>
      <c r="L28" s="314"/>
      <c r="M28" s="315"/>
      <c r="N28" s="40">
        <v>5</v>
      </c>
      <c r="O28" s="40">
        <v>0</v>
      </c>
      <c r="P28" s="41">
        <f t="shared" si="1"/>
        <v>0</v>
      </c>
      <c r="Q28" s="21" t="str">
        <f t="shared" si="2"/>
        <v>TO</v>
      </c>
      <c r="R28" s="44" t="str">
        <f t="shared" si="5"/>
        <v/>
      </c>
      <c r="S28" s="43">
        <f t="shared" si="3"/>
        <v>1</v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40">
        <f>SUM(F19:F28)</f>
        <v>24</v>
      </c>
      <c r="G30" s="40">
        <f>SUM(G19:G28)</f>
        <v>22</v>
      </c>
      <c r="H30" s="204">
        <f>SUM(H19:H28)</f>
        <v>24</v>
      </c>
      <c r="I30" s="205">
        <f>SUM(R19:R28)</f>
        <v>5</v>
      </c>
      <c r="J30" s="318" t="s">
        <v>30</v>
      </c>
      <c r="K30" s="317"/>
      <c r="L30" s="317"/>
      <c r="M30" s="319"/>
      <c r="N30" s="40">
        <f>SUM(N19:N28)</f>
        <v>23</v>
      </c>
      <c r="O30" s="40">
        <f>SUM(O19:O28)</f>
        <v>24</v>
      </c>
      <c r="P30" s="204">
        <f>SUM(P19:P28)</f>
        <v>22</v>
      </c>
      <c r="Q30" s="206">
        <f>SUM(S19:S28)</f>
        <v>5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5</v>
      </c>
      <c r="S31" s="307">
        <f>SUM(S19:S28)</f>
        <v>5</v>
      </c>
      <c r="T31" s="2"/>
    </row>
    <row r="32" spans="1:20" ht="18">
      <c r="A32" s="55"/>
      <c r="B32" s="4"/>
      <c r="C32" s="4"/>
      <c r="D32" s="310" t="s">
        <v>67</v>
      </c>
      <c r="E32" s="376"/>
      <c r="F32" s="376"/>
      <c r="G32" s="376"/>
      <c r="H32" s="376"/>
      <c r="I32" s="376"/>
      <c r="J32" s="376"/>
      <c r="K32" s="376"/>
      <c r="L32" s="376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76"/>
      <c r="E33" s="376"/>
      <c r="F33" s="376"/>
      <c r="G33" s="376"/>
      <c r="H33" s="376"/>
      <c r="I33" s="376"/>
      <c r="J33" s="376"/>
      <c r="K33" s="376"/>
      <c r="L33" s="376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J19:M19"/>
    <mergeCell ref="J28:M28"/>
    <mergeCell ref="B20:E20"/>
    <mergeCell ref="B22:E22"/>
    <mergeCell ref="J22:M22"/>
    <mergeCell ref="B23:E23"/>
    <mergeCell ref="J23:M23"/>
    <mergeCell ref="B24:E24"/>
    <mergeCell ref="J24:M24"/>
    <mergeCell ref="B25:E25"/>
    <mergeCell ref="J27:M27"/>
    <mergeCell ref="J25:M25"/>
    <mergeCell ref="J20:M20"/>
    <mergeCell ref="R31:R34"/>
    <mergeCell ref="A30:E30"/>
    <mergeCell ref="B21:E21"/>
    <mergeCell ref="J21:M21"/>
    <mergeCell ref="J30:M30"/>
    <mergeCell ref="B26:E26"/>
    <mergeCell ref="J26:M26"/>
    <mergeCell ref="B27:E27"/>
    <mergeCell ref="B28:E28"/>
    <mergeCell ref="J17:M18"/>
    <mergeCell ref="N17:N18"/>
    <mergeCell ref="O17:O18"/>
    <mergeCell ref="P17:P18"/>
    <mergeCell ref="J15:L16"/>
    <mergeCell ref="M15:M16"/>
    <mergeCell ref="N15:Q16"/>
    <mergeCell ref="S31:S34"/>
    <mergeCell ref="D32:L33"/>
    <mergeCell ref="B19:E19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R15:S16"/>
    <mergeCell ref="Q17:Q18"/>
    <mergeCell ref="R17:R18"/>
    <mergeCell ref="S17:S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9" type="noConversion"/>
  <pageMargins left="0.78740157480314965" right="0.74803149606299213" top="0" bottom="0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>
    <tabColor indexed="10"/>
  </sheetPr>
  <dimension ref="A8:D38"/>
  <sheetViews>
    <sheetView topLeftCell="A12" workbookViewId="0">
      <selection activeCell="B19" sqref="B19:B28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">
        <v>120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 t="s">
        <v>121</v>
      </c>
      <c r="C19" s="177"/>
      <c r="D19" s="140"/>
    </row>
    <row r="20" spans="1:4" ht="48" customHeight="1" thickBot="1">
      <c r="A20" s="144" t="s">
        <v>50</v>
      </c>
      <c r="B20" s="145" t="s">
        <v>122</v>
      </c>
      <c r="C20" s="146"/>
      <c r="D20" s="140"/>
    </row>
    <row r="21" spans="1:4" ht="48" customHeight="1" thickBot="1">
      <c r="A21" s="147" t="s">
        <v>51</v>
      </c>
      <c r="B21" s="145" t="s">
        <v>123</v>
      </c>
      <c r="C21" s="146"/>
      <c r="D21" s="140"/>
    </row>
    <row r="22" spans="1:4" ht="48" customHeight="1" thickBot="1">
      <c r="A22" s="147" t="s">
        <v>52</v>
      </c>
      <c r="B22" s="145" t="s">
        <v>124</v>
      </c>
      <c r="C22" s="146"/>
      <c r="D22" s="140"/>
    </row>
    <row r="23" spans="1:4" ht="48" customHeight="1" thickBot="1">
      <c r="A23" s="147" t="s">
        <v>53</v>
      </c>
      <c r="B23" s="145" t="s">
        <v>149</v>
      </c>
      <c r="C23" s="146"/>
      <c r="D23" s="140"/>
    </row>
    <row r="24" spans="1:4" ht="48" customHeight="1" thickBot="1">
      <c r="A24" s="147" t="s">
        <v>54</v>
      </c>
      <c r="B24" s="145" t="s">
        <v>125</v>
      </c>
      <c r="C24" s="146"/>
      <c r="D24" s="140"/>
    </row>
    <row r="25" spans="1:4" ht="48" customHeight="1" thickBot="1">
      <c r="A25" s="147" t="s">
        <v>55</v>
      </c>
      <c r="B25" s="145" t="s">
        <v>150</v>
      </c>
      <c r="C25" s="146"/>
      <c r="D25" s="140"/>
    </row>
    <row r="26" spans="1:4" ht="48" customHeight="1" thickBot="1">
      <c r="A26" s="147" t="s">
        <v>56</v>
      </c>
      <c r="B26" s="145" t="s">
        <v>151</v>
      </c>
      <c r="C26" s="146"/>
      <c r="D26" s="140"/>
    </row>
    <row r="27" spans="1:4" s="140" customFormat="1" ht="48" customHeight="1" thickBot="1">
      <c r="A27" s="147" t="s">
        <v>57</v>
      </c>
      <c r="B27" s="182" t="s">
        <v>129</v>
      </c>
      <c r="C27" s="146"/>
    </row>
    <row r="28" spans="1:4" s="141" customFormat="1" ht="48" customHeight="1" thickBot="1">
      <c r="A28" s="181" t="s">
        <v>58</v>
      </c>
      <c r="B28" s="182"/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>
    <tabColor indexed="12"/>
  </sheetPr>
  <dimension ref="A8:D38"/>
  <sheetViews>
    <sheetView topLeftCell="A10" workbookViewId="0">
      <selection activeCell="B30" sqref="B30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">
        <v>106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 t="s">
        <v>107</v>
      </c>
      <c r="C19" s="177"/>
      <c r="D19" s="140"/>
    </row>
    <row r="20" spans="1:4" ht="48" customHeight="1" thickBot="1">
      <c r="A20" s="144" t="s">
        <v>50</v>
      </c>
      <c r="B20" s="145" t="s">
        <v>108</v>
      </c>
      <c r="C20" s="146"/>
      <c r="D20" s="140"/>
    </row>
    <row r="21" spans="1:4" ht="48" customHeight="1" thickBot="1">
      <c r="A21" s="147" t="s">
        <v>51</v>
      </c>
      <c r="B21" s="145" t="s">
        <v>109</v>
      </c>
      <c r="C21" s="146"/>
      <c r="D21" s="140"/>
    </row>
    <row r="22" spans="1:4" ht="48" customHeight="1" thickBot="1">
      <c r="A22" s="147" t="s">
        <v>52</v>
      </c>
      <c r="B22" s="145" t="s">
        <v>110</v>
      </c>
      <c r="C22" s="146"/>
      <c r="D22" s="140"/>
    </row>
    <row r="23" spans="1:4" ht="48" customHeight="1" thickBot="1">
      <c r="A23" s="147" t="s">
        <v>53</v>
      </c>
      <c r="B23" s="145" t="s">
        <v>112</v>
      </c>
      <c r="C23" s="146"/>
      <c r="D23" s="140"/>
    </row>
    <row r="24" spans="1:4" ht="48" customHeight="1" thickBot="1">
      <c r="A24" s="147" t="s">
        <v>54</v>
      </c>
      <c r="B24" s="145" t="s">
        <v>113</v>
      </c>
      <c r="C24" s="146"/>
      <c r="D24" s="140"/>
    </row>
    <row r="25" spans="1:4" ht="48" customHeight="1" thickBot="1">
      <c r="A25" s="147" t="s">
        <v>55</v>
      </c>
      <c r="B25" s="145" t="s">
        <v>114</v>
      </c>
      <c r="C25" s="146"/>
      <c r="D25" s="140"/>
    </row>
    <row r="26" spans="1:4" ht="48" customHeight="1" thickBot="1">
      <c r="A26" s="147" t="s">
        <v>56</v>
      </c>
      <c r="B26" s="145" t="s">
        <v>115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118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>
    <tabColor indexed="35"/>
    <pageSetUpPr fitToPage="1"/>
  </sheetPr>
  <dimension ref="A9:T42"/>
  <sheetViews>
    <sheetView zoomScale="90" zoomScaleNormal="90" workbookViewId="0">
      <selection activeCell="L6" sqref="L6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161</v>
      </c>
      <c r="B12" s="321"/>
      <c r="C12" s="321"/>
      <c r="D12" s="321"/>
      <c r="E12" s="321"/>
      <c r="F12" s="321"/>
      <c r="G12" s="322" t="s">
        <v>167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 t="s">
        <v>152</v>
      </c>
      <c r="C14" s="327"/>
      <c r="D14" s="328"/>
      <c r="E14" s="39" t="s">
        <v>10</v>
      </c>
      <c r="F14" s="329"/>
      <c r="G14" s="330"/>
      <c r="H14" s="330"/>
      <c r="I14" s="331"/>
      <c r="J14" s="332" t="s">
        <v>153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">
        <v>120</v>
      </c>
      <c r="C15" s="346"/>
      <c r="D15" s="347"/>
      <c r="E15" s="351"/>
      <c r="F15" s="352"/>
      <c r="G15" s="353"/>
      <c r="H15" s="353"/>
      <c r="I15" s="354"/>
      <c r="J15" s="345" t="s">
        <v>106</v>
      </c>
      <c r="K15" s="346"/>
      <c r="L15" s="347"/>
      <c r="M15" s="364"/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 t="str">
        <f>'FORM SQ.ROSSA 1° SEMIF'!B19</f>
        <v>AMATO DAVIDE</v>
      </c>
      <c r="C19" s="209"/>
      <c r="D19" s="209"/>
      <c r="E19" s="312"/>
      <c r="F19" s="40">
        <v>4</v>
      </c>
      <c r="G19" s="40">
        <v>10</v>
      </c>
      <c r="H19" s="41">
        <f>IF(O19="","",IF(O19&gt;=0,O19))</f>
        <v>0</v>
      </c>
      <c r="I19" s="21" t="str">
        <f>IF(F19&lt;3,"",IF(F19=5,"TO",IF(F19=4,"S",IF(F19=3,IF(F21=1,"PP","PO")))))</f>
        <v>S</v>
      </c>
      <c r="J19" s="313" t="str">
        <f>'FORM SQ.BLU 1° SEMIF '!B19</f>
        <v>RESTAGNO SAVERIO</v>
      </c>
      <c r="K19" s="314"/>
      <c r="L19" s="314"/>
      <c r="M19" s="315"/>
      <c r="N19" s="40">
        <v>0</v>
      </c>
      <c r="O19" s="40">
        <v>0</v>
      </c>
      <c r="P19" s="41">
        <f>IF(G19="","",IF(G19&gt;=0,G19))</f>
        <v>10</v>
      </c>
      <c r="Q19" s="21" t="str">
        <f>IF(N19&lt;3,"",IF(N19=5,"TO",IF(N19=4,"S",IF(N19=3,IF(F19=1,"PP","PO")))))</f>
        <v/>
      </c>
      <c r="R19" s="42">
        <f>IF(F19=N19,"",IF(F19&gt;N19,1,""))</f>
        <v>1</v>
      </c>
      <c r="S19" s="43" t="str">
        <f>IF(N19=F19,"",IF(N19&gt;F19,1,""))</f>
        <v/>
      </c>
      <c r="T19" s="2"/>
    </row>
    <row r="20" spans="1:20" ht="48" customHeight="1" thickBot="1">
      <c r="A20" s="188" t="s">
        <v>50</v>
      </c>
      <c r="B20" s="208" t="str">
        <f>'FORM SQ.ROSSA 1° SEMIF'!B20</f>
        <v>CHIARENZA CHRISTIAN</v>
      </c>
      <c r="C20" s="209"/>
      <c r="D20" s="209"/>
      <c r="E20" s="312"/>
      <c r="F20" s="40">
        <v>5</v>
      </c>
      <c r="G20" s="40">
        <v>12</v>
      </c>
      <c r="H20" s="41">
        <f t="shared" ref="H20:H28" si="0">IF(O20="","",IF(O20&gt;=0,O20))</f>
        <v>6</v>
      </c>
      <c r="I20" s="21" t="str">
        <f t="shared" ref="I20:I28" si="1">IF(F20&lt;3,"",IF(F20=5,"TO",IF(F20=4,"S",IF(F20=3,IF(F22=1,"PP","PO")))))</f>
        <v>TO</v>
      </c>
      <c r="J20" s="313" t="str">
        <f>'FORM SQ.BLU 1° SEMIF '!B20</f>
        <v>PIERANNUNZIO MATTEO</v>
      </c>
      <c r="K20" s="314"/>
      <c r="L20" s="314"/>
      <c r="M20" s="315"/>
      <c r="N20" s="40">
        <v>0</v>
      </c>
      <c r="O20" s="40">
        <v>6</v>
      </c>
      <c r="P20" s="41">
        <f t="shared" ref="P20:P28" si="2">IF(G20="","",IF(G20&gt;=0,G20))</f>
        <v>12</v>
      </c>
      <c r="Q20" s="21"/>
      <c r="R20" s="42">
        <f t="shared" ref="R20:R28" si="3">IF(F20=N20,"",IF(F20&gt;N20,1,""))</f>
        <v>1</v>
      </c>
      <c r="S20" s="45"/>
      <c r="T20" s="2"/>
    </row>
    <row r="21" spans="1:20" ht="48" customHeight="1" thickBot="1">
      <c r="A21" s="188" t="s">
        <v>59</v>
      </c>
      <c r="B21" s="208" t="str">
        <f>'FORM SQ.ROSSA 1° SEMIF'!B21</f>
        <v>GIORDANO DAVIDE</v>
      </c>
      <c r="C21" s="209"/>
      <c r="D21" s="209"/>
      <c r="E21" s="312"/>
      <c r="F21" s="40">
        <v>0</v>
      </c>
      <c r="G21" s="40">
        <v>0</v>
      </c>
      <c r="H21" s="41">
        <f t="shared" si="0"/>
        <v>11</v>
      </c>
      <c r="I21" s="21" t="str">
        <f t="shared" si="1"/>
        <v/>
      </c>
      <c r="J21" s="313" t="str">
        <f>'FORM SQ.BLU 1° SEMIF '!B21</f>
        <v>RAFFI DANIEL</v>
      </c>
      <c r="K21" s="314"/>
      <c r="L21" s="314"/>
      <c r="M21" s="315"/>
      <c r="N21" s="40">
        <v>4</v>
      </c>
      <c r="O21" s="40">
        <v>11</v>
      </c>
      <c r="P21" s="41">
        <f t="shared" si="2"/>
        <v>0</v>
      </c>
      <c r="Q21" s="21" t="str">
        <f>IF(N21&lt;3,"",IF(N21=5,"TO",IF(N21=4,"S",IF(N21=3,IF(F21=1,"PP","PO")))))</f>
        <v>S</v>
      </c>
      <c r="R21" s="42" t="str">
        <f t="shared" si="3"/>
        <v/>
      </c>
      <c r="S21" s="45">
        <f>IF(N21=F21,"",IF(N21&gt;F21,1,""))</f>
        <v>1</v>
      </c>
      <c r="T21" s="2"/>
    </row>
    <row r="22" spans="1:20" ht="48" customHeight="1" thickBot="1">
      <c r="A22" s="188" t="s">
        <v>52</v>
      </c>
      <c r="B22" s="208" t="str">
        <f>'FORM SQ.ROSSA 1° SEMIF'!B22</f>
        <v>SANFILIPPO IGNAZIO</v>
      </c>
      <c r="C22" s="209"/>
      <c r="D22" s="209"/>
      <c r="E22" s="312"/>
      <c r="F22" s="40">
        <v>4</v>
      </c>
      <c r="G22" s="40">
        <v>9</v>
      </c>
      <c r="H22" s="41">
        <f t="shared" si="0"/>
        <v>0</v>
      </c>
      <c r="I22" s="21" t="str">
        <f t="shared" si="1"/>
        <v>S</v>
      </c>
      <c r="J22" s="313" t="str">
        <f>'FORM SQ.BLU 1° SEMIF '!B22</f>
        <v>RINALDI MICHELE</v>
      </c>
      <c r="K22" s="314"/>
      <c r="L22" s="314"/>
      <c r="M22" s="315"/>
      <c r="N22" s="40">
        <v>0</v>
      </c>
      <c r="O22" s="40">
        <v>0</v>
      </c>
      <c r="P22" s="41">
        <f t="shared" si="2"/>
        <v>9</v>
      </c>
      <c r="Q22" s="21" t="str">
        <f>IF(N22&lt;3,"",IF(N22=5,"TO",IF(N22=4,"S",IF(N22=3,IF(F22=1,"PP","PO")))))</f>
        <v/>
      </c>
      <c r="R22" s="42">
        <f t="shared" si="3"/>
        <v>1</v>
      </c>
      <c r="S22" s="45" t="str">
        <f>IF(N22=F22,"",IF(N22&gt;F22,1,""))</f>
        <v/>
      </c>
      <c r="T22" s="2"/>
    </row>
    <row r="23" spans="1:20" ht="48" customHeight="1" thickBot="1">
      <c r="A23" s="188" t="s">
        <v>53</v>
      </c>
      <c r="B23" s="208" t="str">
        <f>'FORM SQ.ROSSA 1° SEMIF'!B23</f>
        <v>CHIARA MASSIMILIANO</v>
      </c>
      <c r="C23" s="209"/>
      <c r="D23" s="209"/>
      <c r="E23" s="312"/>
      <c r="F23" s="40">
        <v>4</v>
      </c>
      <c r="G23" s="40">
        <v>10</v>
      </c>
      <c r="H23" s="41">
        <f t="shared" si="0"/>
        <v>0</v>
      </c>
      <c r="I23" s="21" t="str">
        <f t="shared" si="1"/>
        <v>S</v>
      </c>
      <c r="J23" s="313" t="str">
        <f>'FORM SQ.BLU 1° SEMIF '!B23</f>
        <v>MURRI ANDREA</v>
      </c>
      <c r="K23" s="314"/>
      <c r="L23" s="314"/>
      <c r="M23" s="315"/>
      <c r="N23" s="40">
        <v>0</v>
      </c>
      <c r="O23" s="40">
        <v>0</v>
      </c>
      <c r="P23" s="41">
        <f t="shared" si="2"/>
        <v>10</v>
      </c>
      <c r="Q23" s="21"/>
      <c r="R23" s="42">
        <f t="shared" si="3"/>
        <v>1</v>
      </c>
      <c r="S23" s="45"/>
      <c r="T23" s="2"/>
    </row>
    <row r="24" spans="1:20" ht="48" customHeight="1" thickBot="1">
      <c r="A24" s="188" t="s">
        <v>54</v>
      </c>
      <c r="B24" s="208" t="str">
        <f>'FORM SQ.ROSSA 1° SEMIF'!B24</f>
        <v>SANFILIPPO DOMENICO</v>
      </c>
      <c r="C24" s="209"/>
      <c r="D24" s="209"/>
      <c r="E24" s="312"/>
      <c r="F24" s="40">
        <v>4</v>
      </c>
      <c r="G24" s="40">
        <v>8</v>
      </c>
      <c r="H24" s="41">
        <f t="shared" si="0"/>
        <v>0</v>
      </c>
      <c r="I24" s="21" t="str">
        <f t="shared" si="1"/>
        <v>S</v>
      </c>
      <c r="J24" s="313" t="str">
        <f>'FORM SQ.BLU 1° SEMIF '!B24</f>
        <v>MILITELLO ANDREA</v>
      </c>
      <c r="K24" s="314"/>
      <c r="L24" s="314"/>
      <c r="M24" s="315"/>
      <c r="N24" s="40">
        <v>0</v>
      </c>
      <c r="O24" s="40">
        <v>0</v>
      </c>
      <c r="P24" s="41">
        <f t="shared" si="2"/>
        <v>8</v>
      </c>
      <c r="Q24" s="21"/>
      <c r="R24" s="42">
        <f t="shared" si="3"/>
        <v>1</v>
      </c>
      <c r="S24" s="45"/>
      <c r="T24" s="2"/>
    </row>
    <row r="25" spans="1:20" ht="48" customHeight="1" thickBot="1">
      <c r="A25" s="188" t="s">
        <v>55</v>
      </c>
      <c r="B25" s="208" t="str">
        <f>'FORM SQ.ROSSA 1° SEMIF'!B25</f>
        <v>BORDINO FEDERICO</v>
      </c>
      <c r="C25" s="209"/>
      <c r="D25" s="209"/>
      <c r="E25" s="312"/>
      <c r="F25" s="40">
        <v>0</v>
      </c>
      <c r="G25" s="40">
        <v>0</v>
      </c>
      <c r="H25" s="41">
        <f t="shared" si="0"/>
        <v>8</v>
      </c>
      <c r="I25" s="21" t="str">
        <f t="shared" si="1"/>
        <v/>
      </c>
      <c r="J25" s="313" t="str">
        <f>'FORM SQ.BLU 1° SEMIF '!B25</f>
        <v>RAFFI WILLIAM</v>
      </c>
      <c r="K25" s="314"/>
      <c r="L25" s="314"/>
      <c r="M25" s="315"/>
      <c r="N25" s="40">
        <v>5</v>
      </c>
      <c r="O25" s="40">
        <v>8</v>
      </c>
      <c r="P25" s="41">
        <f t="shared" si="2"/>
        <v>0</v>
      </c>
      <c r="Q25" s="21" t="s">
        <v>157</v>
      </c>
      <c r="R25" s="42" t="str">
        <f t="shared" si="3"/>
        <v/>
      </c>
      <c r="S25" s="45">
        <f>IF(N25=F25,"",IF(N25&gt;F25,1,""))</f>
        <v>1</v>
      </c>
      <c r="T25" s="2"/>
    </row>
    <row r="26" spans="1:20" ht="48" customHeight="1" thickBot="1">
      <c r="A26" s="188" t="s">
        <v>56</v>
      </c>
      <c r="B26" s="208" t="str">
        <f>'FORM SQ.ROSSA 1° SEMIF'!B26</f>
        <v>BEN HASSIN ALEX</v>
      </c>
      <c r="C26" s="209"/>
      <c r="D26" s="209"/>
      <c r="E26" s="312"/>
      <c r="F26" s="40">
        <v>0</v>
      </c>
      <c r="G26" s="40">
        <v>2</v>
      </c>
      <c r="H26" s="41">
        <f t="shared" si="0"/>
        <v>6</v>
      </c>
      <c r="I26" s="21" t="str">
        <f t="shared" si="1"/>
        <v/>
      </c>
      <c r="J26" s="313" t="str">
        <f>'FORM SQ.BLU 1° SEMIF '!B26</f>
        <v>SVAICARI LUCA</v>
      </c>
      <c r="K26" s="314"/>
      <c r="L26" s="314"/>
      <c r="M26" s="315"/>
      <c r="N26" s="40">
        <v>5</v>
      </c>
      <c r="O26" s="40">
        <v>6</v>
      </c>
      <c r="P26" s="41">
        <f t="shared" si="2"/>
        <v>2</v>
      </c>
      <c r="Q26" s="21" t="str">
        <f>IF(N26&lt;3,"",IF(N26=5,"TO",IF(N26=4,"S",IF(N26=3,IF(F26=1,"PP","PO")))))</f>
        <v>TO</v>
      </c>
      <c r="R26" s="42" t="str">
        <f t="shared" si="3"/>
        <v/>
      </c>
      <c r="S26" s="45">
        <f>IF(N26=F26,"",IF(N26&gt;F26,1,""))</f>
        <v>1</v>
      </c>
      <c r="T26" s="2"/>
    </row>
    <row r="27" spans="1:20" ht="48" customHeight="1" thickBot="1">
      <c r="A27" s="188" t="s">
        <v>57</v>
      </c>
      <c r="B27" s="208" t="s">
        <v>129</v>
      </c>
      <c r="C27" s="209"/>
      <c r="D27" s="209"/>
      <c r="E27" s="312"/>
      <c r="F27" s="40">
        <v>5</v>
      </c>
      <c r="G27" s="40">
        <v>0</v>
      </c>
      <c r="H27" s="41">
        <f t="shared" si="0"/>
        <v>0</v>
      </c>
      <c r="I27" s="21" t="str">
        <f t="shared" si="1"/>
        <v>TO</v>
      </c>
      <c r="J27" s="313">
        <f>'FORM SQ.BLU 1° SEMIF '!B27</f>
        <v>0</v>
      </c>
      <c r="K27" s="314"/>
      <c r="L27" s="314"/>
      <c r="M27" s="315"/>
      <c r="N27" s="40">
        <v>0</v>
      </c>
      <c r="O27" s="40">
        <v>0</v>
      </c>
      <c r="P27" s="41">
        <f t="shared" si="2"/>
        <v>0</v>
      </c>
      <c r="Q27" s="21"/>
      <c r="R27" s="42">
        <f t="shared" si="3"/>
        <v>1</v>
      </c>
      <c r="S27" s="45"/>
      <c r="T27" s="2"/>
    </row>
    <row r="28" spans="1:20" ht="48" customHeight="1" thickBot="1">
      <c r="A28" s="188" t="s">
        <v>58</v>
      </c>
      <c r="B28" s="208">
        <v>0</v>
      </c>
      <c r="C28" s="209"/>
      <c r="D28" s="209"/>
      <c r="E28" s="312"/>
      <c r="F28" s="40">
        <v>0</v>
      </c>
      <c r="G28" s="40">
        <v>0</v>
      </c>
      <c r="H28" s="41">
        <f t="shared" si="0"/>
        <v>0</v>
      </c>
      <c r="I28" s="21" t="str">
        <f t="shared" si="1"/>
        <v/>
      </c>
      <c r="J28" s="313" t="str">
        <f>'FORM SQ.BLU 1° SEMIF '!B28</f>
        <v>ANGELINI ROBERTA</v>
      </c>
      <c r="K28" s="314"/>
      <c r="L28" s="314"/>
      <c r="M28" s="315"/>
      <c r="N28" s="40">
        <v>5</v>
      </c>
      <c r="O28" s="40">
        <v>0</v>
      </c>
      <c r="P28" s="41">
        <f t="shared" si="2"/>
        <v>0</v>
      </c>
      <c r="Q28" s="21" t="str">
        <f>IF(N28&lt;3,"",IF(N28=5,"TO",IF(N28=4,"S",IF(N28=3,IF(F28=1,"PP","PO")))))</f>
        <v>TO</v>
      </c>
      <c r="R28" s="42" t="str">
        <f t="shared" si="3"/>
        <v/>
      </c>
      <c r="S28" s="45">
        <f>IF(N28=F28,"",IF(N28&gt;F28,1,""))</f>
        <v>1</v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40">
        <f>SUM(F19:F28)</f>
        <v>26</v>
      </c>
      <c r="G30" s="40">
        <f>SUM(G19:G28)</f>
        <v>51</v>
      </c>
      <c r="H30" s="204">
        <f>SUM(H19:H28)</f>
        <v>31</v>
      </c>
      <c r="I30" s="205">
        <f>SUM(R19:R28)</f>
        <v>6</v>
      </c>
      <c r="J30" s="318" t="s">
        <v>30</v>
      </c>
      <c r="K30" s="317"/>
      <c r="L30" s="317"/>
      <c r="M30" s="319"/>
      <c r="N30" s="40">
        <f>SUM(N19:N28)</f>
        <v>19</v>
      </c>
      <c r="O30" s="40">
        <f>SUM(O19:O28)</f>
        <v>31</v>
      </c>
      <c r="P30" s="204">
        <f>SUM(P19:P28)</f>
        <v>51</v>
      </c>
      <c r="Q30" s="206">
        <f>SUM(S19:S28)</f>
        <v>4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6</v>
      </c>
      <c r="S31" s="307">
        <f>SUM(S19:S28)</f>
        <v>4</v>
      </c>
      <c r="T31" s="2"/>
    </row>
    <row r="32" spans="1:20" ht="18">
      <c r="A32" s="55"/>
      <c r="B32" s="4"/>
      <c r="C32" s="4"/>
      <c r="D32" s="310" t="str">
        <f>IF(R31=S31,"",IF(R31&gt;S31,B15,J15))</f>
        <v>SICILIA</v>
      </c>
      <c r="E32" s="311"/>
      <c r="F32" s="311"/>
      <c r="G32" s="311"/>
      <c r="H32" s="311"/>
      <c r="I32" s="311"/>
      <c r="J32" s="311"/>
      <c r="K32" s="311"/>
      <c r="L32" s="311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11"/>
      <c r="E33" s="311"/>
      <c r="F33" s="311"/>
      <c r="G33" s="311"/>
      <c r="H33" s="311"/>
      <c r="I33" s="311"/>
      <c r="J33" s="311"/>
      <c r="K33" s="311"/>
      <c r="L33" s="311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J19:M19"/>
    <mergeCell ref="J28:M28"/>
    <mergeCell ref="B20:E20"/>
    <mergeCell ref="B22:E22"/>
    <mergeCell ref="J22:M22"/>
    <mergeCell ref="B23:E23"/>
    <mergeCell ref="J23:M23"/>
    <mergeCell ref="B24:E24"/>
    <mergeCell ref="J24:M24"/>
    <mergeCell ref="B25:E25"/>
    <mergeCell ref="J27:M27"/>
    <mergeCell ref="J25:M25"/>
    <mergeCell ref="J20:M20"/>
    <mergeCell ref="R31:R34"/>
    <mergeCell ref="A30:E30"/>
    <mergeCell ref="B21:E21"/>
    <mergeCell ref="J21:M21"/>
    <mergeCell ref="J30:M30"/>
    <mergeCell ref="B26:E26"/>
    <mergeCell ref="J26:M26"/>
    <mergeCell ref="B27:E27"/>
    <mergeCell ref="B28:E28"/>
    <mergeCell ref="J17:M18"/>
    <mergeCell ref="N17:N18"/>
    <mergeCell ref="O17:O18"/>
    <mergeCell ref="P17:P18"/>
    <mergeCell ref="J15:L16"/>
    <mergeCell ref="M15:M16"/>
    <mergeCell ref="N15:Q16"/>
    <mergeCell ref="S31:S34"/>
    <mergeCell ref="D32:L33"/>
    <mergeCell ref="B19:E19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R15:S16"/>
    <mergeCell ref="Q17:Q18"/>
    <mergeCell ref="R17:R18"/>
    <mergeCell ref="S17:S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0" type="noConversion"/>
  <pageMargins left="0.78740157480314965" right="0" top="0" bottom="0" header="0" footer="0"/>
  <pageSetup paperSize="9" scale="56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Z155"/>
  <sheetViews>
    <sheetView view="pageBreakPreview" topLeftCell="A67" zoomScale="25" zoomScaleNormal="25" workbookViewId="0">
      <selection activeCell="AP77" sqref="AP77"/>
    </sheetView>
  </sheetViews>
  <sheetFormatPr defaultRowHeight="12.75"/>
  <cols>
    <col min="1" max="1" width="10.85546875" style="131" customWidth="1"/>
    <col min="2" max="4" width="24.7109375" style="131" customWidth="1"/>
    <col min="5" max="6" width="20.7109375" style="131" customWidth="1"/>
    <col min="7" max="7" width="15.7109375" style="131" customWidth="1"/>
    <col min="8" max="9" width="22.7109375" style="131" customWidth="1"/>
    <col min="10" max="10" width="24.140625" style="131" customWidth="1"/>
    <col min="11" max="12" width="15.7109375" style="131" customWidth="1"/>
    <col min="13" max="13" width="29.7109375" style="131" customWidth="1"/>
    <col min="14" max="14" width="15.7109375" style="131" hidden="1" customWidth="1"/>
    <col min="15" max="15" width="15.7109375" style="131" customWidth="1"/>
    <col min="16" max="17" width="24.7109375" style="131" customWidth="1"/>
    <col min="18" max="21" width="20.7109375" style="131" customWidth="1"/>
    <col min="22" max="23" width="22.7109375" style="131" customWidth="1"/>
    <col min="24" max="24" width="25.7109375" style="131" customWidth="1"/>
    <col min="25" max="25" width="36" style="131" customWidth="1"/>
    <col min="26" max="26" width="29.7109375" style="131" customWidth="1"/>
    <col min="27" max="16384" width="9.140625" style="131"/>
  </cols>
  <sheetData>
    <row r="1" spans="1:26" ht="117" customHeight="1">
      <c r="A1" s="130"/>
      <c r="B1" s="372">
        <f ca="1">NOW()</f>
        <v>42350.800224421298</v>
      </c>
      <c r="C1" s="372"/>
      <c r="D1" s="372"/>
      <c r="E1" s="373"/>
      <c r="F1" s="373"/>
      <c r="G1" s="373"/>
      <c r="H1" s="367" t="str">
        <f>'FORM SQ.ROSSA 1° SEMIF'!A19</f>
        <v>55 SL</v>
      </c>
      <c r="I1" s="367"/>
      <c r="J1" s="367"/>
      <c r="K1" s="374" t="s">
        <v>38</v>
      </c>
      <c r="L1" s="367"/>
      <c r="M1" s="367"/>
      <c r="N1" s="367"/>
      <c r="O1" s="367"/>
      <c r="P1" s="375" t="s">
        <v>45</v>
      </c>
      <c r="Q1" s="375"/>
      <c r="R1" s="375"/>
      <c r="S1" s="366"/>
      <c r="T1" s="366"/>
      <c r="U1" s="366"/>
      <c r="V1" s="366"/>
      <c r="W1" s="367"/>
      <c r="X1" s="367"/>
      <c r="Y1" s="367"/>
      <c r="Z1" s="367"/>
    </row>
    <row r="2" spans="1:26" ht="4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</row>
    <row r="3" spans="1:26" ht="24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</row>
    <row r="4" spans="1:26" ht="24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</row>
    <row r="5" spans="1:26" ht="90" customHeigh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</row>
    <row r="6" spans="1:26" ht="60" customHeight="1">
      <c r="A6" s="130"/>
      <c r="B6" s="369"/>
      <c r="C6" s="369"/>
      <c r="D6" s="369"/>
      <c r="E6" s="369"/>
      <c r="F6" s="369"/>
      <c r="G6" s="369"/>
      <c r="H6" s="370" t="str">
        <f>'FOGLIO INC.1° SEMIF '!B15</f>
        <v>SICILIA</v>
      </c>
      <c r="I6" s="370"/>
      <c r="J6" s="369">
        <v>1</v>
      </c>
      <c r="K6" s="369"/>
      <c r="L6" s="369"/>
      <c r="M6" s="133"/>
      <c r="N6" s="149"/>
      <c r="O6" s="134"/>
      <c r="P6" s="369"/>
      <c r="Q6" s="369"/>
      <c r="R6" s="369"/>
      <c r="S6" s="369"/>
      <c r="T6" s="369"/>
      <c r="U6" s="369"/>
      <c r="V6" s="370" t="str">
        <f>'FOGLIO INC.1° SEMIF '!J15</f>
        <v>LAZIO</v>
      </c>
      <c r="W6" s="370"/>
      <c r="X6" s="135"/>
      <c r="Y6" s="371">
        <v>2</v>
      </c>
      <c r="Z6" s="371"/>
    </row>
    <row r="7" spans="1:26" ht="60" customHeight="1">
      <c r="A7" s="130"/>
      <c r="B7" s="369" t="str">
        <f>'FOGLIO INC.1° SEMIF '!B19:E19</f>
        <v>AMATO DAVIDE</v>
      </c>
      <c r="C7" s="369"/>
      <c r="D7" s="369"/>
      <c r="E7" s="369"/>
      <c r="F7" s="369"/>
      <c r="G7" s="369"/>
      <c r="H7" s="370"/>
      <c r="I7" s="370"/>
      <c r="J7" s="369"/>
      <c r="K7" s="369"/>
      <c r="L7" s="369"/>
      <c r="M7" s="133"/>
      <c r="N7" s="150"/>
      <c r="O7" s="136"/>
      <c r="P7" s="369" t="str">
        <f>'FOGLIO INC.1° SEMIF '!J19</f>
        <v>RESTAGNO SAVERIO</v>
      </c>
      <c r="Q7" s="369"/>
      <c r="R7" s="369"/>
      <c r="S7" s="369"/>
      <c r="T7" s="369"/>
      <c r="U7" s="369"/>
      <c r="V7" s="370"/>
      <c r="W7" s="370"/>
      <c r="X7" s="135"/>
      <c r="Y7" s="371"/>
      <c r="Z7" s="371"/>
    </row>
    <row r="8" spans="1:26" ht="60" customHeight="1">
      <c r="A8" s="130"/>
      <c r="B8" s="137"/>
      <c r="C8" s="137"/>
      <c r="D8" s="137"/>
      <c r="E8" s="137"/>
      <c r="F8" s="137"/>
      <c r="G8" s="137"/>
      <c r="H8" s="370"/>
      <c r="I8" s="370"/>
      <c r="J8" s="369"/>
      <c r="K8" s="369"/>
      <c r="L8" s="369"/>
      <c r="M8" s="133"/>
      <c r="N8" s="150"/>
      <c r="O8" s="138"/>
      <c r="P8" s="137"/>
      <c r="Q8" s="137"/>
      <c r="R8" s="137"/>
      <c r="S8" s="137"/>
      <c r="T8" s="137"/>
      <c r="U8" s="137"/>
      <c r="V8" s="370"/>
      <c r="W8" s="370"/>
      <c r="X8" s="135"/>
      <c r="Y8" s="371"/>
      <c r="Z8" s="371"/>
    </row>
    <row r="9" spans="1:26" ht="50.1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17" customHeight="1">
      <c r="A10" s="130"/>
      <c r="B10" s="372">
        <f ca="1">NOW()</f>
        <v>42350.800224421298</v>
      </c>
      <c r="C10" s="372"/>
      <c r="D10" s="372"/>
      <c r="E10" s="373"/>
      <c r="F10" s="373"/>
      <c r="G10" s="373"/>
      <c r="H10" s="367" t="str">
        <f>'FORM SQ.ROSSA 1° SEMIF'!A20</f>
        <v>60 GR</v>
      </c>
      <c r="I10" s="367"/>
      <c r="J10" s="367"/>
      <c r="K10" s="374" t="s">
        <v>39</v>
      </c>
      <c r="L10" s="367"/>
      <c r="M10" s="367"/>
      <c r="N10" s="367"/>
      <c r="O10" s="367"/>
      <c r="P10" s="375" t="s">
        <v>45</v>
      </c>
      <c r="Q10" s="375"/>
      <c r="R10" s="375"/>
      <c r="S10" s="366"/>
      <c r="T10" s="366"/>
      <c r="U10" s="366"/>
      <c r="V10" s="366"/>
      <c r="W10" s="367"/>
      <c r="X10" s="367"/>
      <c r="Y10" s="367"/>
      <c r="Z10" s="367"/>
    </row>
    <row r="11" spans="1:26" ht="45" customHeight="1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</row>
    <row r="12" spans="1:26" ht="24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</row>
    <row r="13" spans="1:26" ht="24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</row>
    <row r="14" spans="1:26" ht="90" customHeigh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</row>
    <row r="15" spans="1:26" ht="60" customHeight="1">
      <c r="A15" s="130"/>
      <c r="B15" s="369"/>
      <c r="C15" s="369"/>
      <c r="D15" s="369"/>
      <c r="E15" s="369"/>
      <c r="F15" s="369"/>
      <c r="G15" s="369"/>
      <c r="H15" s="370" t="str">
        <f>'FOGLIO INC.1° SEMIF '!B15</f>
        <v>SICILIA</v>
      </c>
      <c r="I15" s="370"/>
      <c r="J15" s="369">
        <v>1</v>
      </c>
      <c r="K15" s="369"/>
      <c r="L15" s="369"/>
      <c r="M15" s="133"/>
      <c r="N15" s="149"/>
      <c r="O15" s="134"/>
      <c r="P15" s="369"/>
      <c r="Q15" s="369"/>
      <c r="R15" s="369"/>
      <c r="S15" s="369"/>
      <c r="T15" s="369"/>
      <c r="U15" s="369"/>
      <c r="V15" s="370" t="str">
        <f>'FOGLIO INC.1° SEMIF '!J15</f>
        <v>LAZIO</v>
      </c>
      <c r="W15" s="370"/>
      <c r="X15" s="135"/>
      <c r="Y15" s="371">
        <v>2</v>
      </c>
      <c r="Z15" s="371"/>
    </row>
    <row r="16" spans="1:26" ht="60" customHeight="1">
      <c r="A16" s="130"/>
      <c r="B16" s="369" t="str">
        <f>'FOGLIO INC.1° SEMIF '!B20:E20</f>
        <v>CHIARENZA CHRISTIAN</v>
      </c>
      <c r="C16" s="369"/>
      <c r="D16" s="369"/>
      <c r="E16" s="369"/>
      <c r="F16" s="369"/>
      <c r="G16" s="369"/>
      <c r="H16" s="370"/>
      <c r="I16" s="370"/>
      <c r="J16" s="369"/>
      <c r="K16" s="369"/>
      <c r="L16" s="369"/>
      <c r="M16" s="133"/>
      <c r="N16" s="150"/>
      <c r="O16" s="136"/>
      <c r="P16" s="369" t="str">
        <f>'FOGLIO INC.1° SEMIF '!J20</f>
        <v>PIERANNUNZIO MATTEO</v>
      </c>
      <c r="Q16" s="369"/>
      <c r="R16" s="369"/>
      <c r="S16" s="369"/>
      <c r="T16" s="369"/>
      <c r="U16" s="369"/>
      <c r="V16" s="370"/>
      <c r="W16" s="370"/>
      <c r="X16" s="135"/>
      <c r="Y16" s="371"/>
      <c r="Z16" s="371"/>
    </row>
    <row r="17" spans="1:26" ht="60" customHeight="1">
      <c r="A17" s="130"/>
      <c r="B17" s="137"/>
      <c r="C17" s="137"/>
      <c r="D17" s="137"/>
      <c r="E17" s="137"/>
      <c r="F17" s="137"/>
      <c r="G17" s="137"/>
      <c r="H17" s="370"/>
      <c r="I17" s="370"/>
      <c r="J17" s="369"/>
      <c r="K17" s="369"/>
      <c r="L17" s="369"/>
      <c r="M17" s="133"/>
      <c r="N17" s="150"/>
      <c r="O17" s="138"/>
      <c r="P17" s="137"/>
      <c r="Q17" s="137"/>
      <c r="R17" s="137"/>
      <c r="S17" s="137"/>
      <c r="T17" s="137"/>
      <c r="U17" s="137"/>
      <c r="V17" s="370"/>
      <c r="W17" s="370"/>
      <c r="X17" s="135"/>
      <c r="Y17" s="371"/>
      <c r="Z17" s="371"/>
    </row>
    <row r="18" spans="1:26" ht="50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17" customHeight="1">
      <c r="A19" s="130"/>
      <c r="B19" s="372">
        <f ca="1">NOW()</f>
        <v>42350.800224421298</v>
      </c>
      <c r="C19" s="372"/>
      <c r="D19" s="372"/>
      <c r="E19" s="373"/>
      <c r="F19" s="373"/>
      <c r="G19" s="373"/>
      <c r="H19" s="367" t="str">
        <f>'FORM SQ.ROSSA 1° SEMIF'!A21</f>
        <v>66SL</v>
      </c>
      <c r="I19" s="367"/>
      <c r="J19" s="367"/>
      <c r="K19" s="374" t="s">
        <v>38</v>
      </c>
      <c r="L19" s="367"/>
      <c r="M19" s="367"/>
      <c r="N19" s="367"/>
      <c r="O19" s="367"/>
      <c r="P19" s="375" t="s">
        <v>45</v>
      </c>
      <c r="Q19" s="375"/>
      <c r="R19" s="375"/>
      <c r="S19" s="366"/>
      <c r="T19" s="366"/>
      <c r="U19" s="366"/>
      <c r="V19" s="366"/>
      <c r="W19" s="367"/>
      <c r="X19" s="367"/>
      <c r="Y19" s="367"/>
      <c r="Z19" s="367"/>
    </row>
    <row r="20" spans="1:26" ht="45" customHeight="1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</row>
    <row r="21" spans="1:26" ht="24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</row>
    <row r="22" spans="1:26" ht="24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</row>
    <row r="23" spans="1:26" ht="90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</row>
    <row r="24" spans="1:26" ht="60" customHeight="1">
      <c r="A24" s="130"/>
      <c r="B24" s="369"/>
      <c r="C24" s="369"/>
      <c r="D24" s="369"/>
      <c r="E24" s="369"/>
      <c r="F24" s="369"/>
      <c r="G24" s="369"/>
      <c r="H24" s="370" t="str">
        <f>'FOGLIO INC.1° SEMIF '!B15</f>
        <v>SICILIA</v>
      </c>
      <c r="I24" s="370"/>
      <c r="J24" s="369">
        <v>1</v>
      </c>
      <c r="K24" s="369"/>
      <c r="L24" s="369"/>
      <c r="M24" s="133"/>
      <c r="N24" s="149"/>
      <c r="O24" s="134"/>
      <c r="P24" s="369"/>
      <c r="Q24" s="369"/>
      <c r="R24" s="369"/>
      <c r="S24" s="369"/>
      <c r="T24" s="369"/>
      <c r="U24" s="369"/>
      <c r="V24" s="370" t="str">
        <f>'FOGLIO INC.1° SEMIF '!J15</f>
        <v>LAZIO</v>
      </c>
      <c r="W24" s="370"/>
      <c r="X24" s="135"/>
      <c r="Y24" s="371">
        <v>2</v>
      </c>
      <c r="Z24" s="371"/>
    </row>
    <row r="25" spans="1:26" ht="60" customHeight="1">
      <c r="A25" s="130"/>
      <c r="B25" s="369" t="str">
        <f>'FOGLIO INC.1° SEMIF '!B21:E21</f>
        <v>GIORDANO DAVIDE</v>
      </c>
      <c r="C25" s="369"/>
      <c r="D25" s="369"/>
      <c r="E25" s="369"/>
      <c r="F25" s="369"/>
      <c r="G25" s="369"/>
      <c r="H25" s="370"/>
      <c r="I25" s="370"/>
      <c r="J25" s="369"/>
      <c r="K25" s="369"/>
      <c r="L25" s="369"/>
      <c r="M25" s="133"/>
      <c r="N25" s="150"/>
      <c r="O25" s="136"/>
      <c r="P25" s="369" t="str">
        <f>'FOGLIO INC.1° SEMIF '!J21</f>
        <v>RAFFI DANIEL</v>
      </c>
      <c r="Q25" s="369"/>
      <c r="R25" s="369"/>
      <c r="S25" s="369"/>
      <c r="T25" s="369"/>
      <c r="U25" s="369"/>
      <c r="V25" s="370"/>
      <c r="W25" s="370"/>
      <c r="X25" s="135"/>
      <c r="Y25" s="371"/>
      <c r="Z25" s="371"/>
    </row>
    <row r="26" spans="1:26" ht="60" customHeight="1">
      <c r="A26" s="130"/>
      <c r="B26" s="137"/>
      <c r="C26" s="137"/>
      <c r="D26" s="137"/>
      <c r="E26" s="137"/>
      <c r="F26" s="137"/>
      <c r="G26" s="137"/>
      <c r="H26" s="370"/>
      <c r="I26" s="370"/>
      <c r="J26" s="369"/>
      <c r="K26" s="369"/>
      <c r="L26" s="369"/>
      <c r="M26" s="133"/>
      <c r="N26" s="150"/>
      <c r="O26" s="138"/>
      <c r="P26" s="137"/>
      <c r="Q26" s="137"/>
      <c r="R26" s="137"/>
      <c r="S26" s="137"/>
      <c r="T26" s="137"/>
      <c r="U26" s="137"/>
      <c r="V26" s="370"/>
      <c r="W26" s="370"/>
      <c r="X26" s="135"/>
      <c r="Y26" s="371"/>
      <c r="Z26" s="371"/>
    </row>
    <row r="27" spans="1:26" ht="50.1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t="117" customHeight="1">
      <c r="A28" s="130"/>
      <c r="B28" s="372">
        <f ca="1">NOW()</f>
        <v>42350.800224421298</v>
      </c>
      <c r="C28" s="372"/>
      <c r="D28" s="372"/>
      <c r="E28" s="373"/>
      <c r="F28" s="373"/>
      <c r="G28" s="373"/>
      <c r="H28" s="367" t="str">
        <f>'FORM SQ.ROSSA 1° SEMIF'!A22</f>
        <v>66 GR</v>
      </c>
      <c r="I28" s="367"/>
      <c r="J28" s="367"/>
      <c r="K28" s="374" t="s">
        <v>38</v>
      </c>
      <c r="L28" s="367"/>
      <c r="M28" s="367"/>
      <c r="N28" s="367"/>
      <c r="O28" s="367"/>
      <c r="P28" s="375" t="s">
        <v>45</v>
      </c>
      <c r="Q28" s="375"/>
      <c r="R28" s="375"/>
      <c r="S28" s="366"/>
      <c r="T28" s="366"/>
      <c r="U28" s="366"/>
      <c r="V28" s="366"/>
      <c r="W28" s="367"/>
      <c r="X28" s="367"/>
      <c r="Y28" s="367"/>
      <c r="Z28" s="367"/>
    </row>
    <row r="29" spans="1:26" ht="4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</row>
    <row r="30" spans="1:26" ht="24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</row>
    <row r="31" spans="1:26" ht="24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</row>
    <row r="32" spans="1:26" ht="90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</row>
    <row r="33" spans="1:26" ht="60" customHeight="1">
      <c r="A33" s="130"/>
      <c r="B33" s="369"/>
      <c r="C33" s="369"/>
      <c r="D33" s="369"/>
      <c r="E33" s="369"/>
      <c r="F33" s="369"/>
      <c r="G33" s="369"/>
      <c r="H33" s="370" t="str">
        <f>'FOGLIO INC.1° SEMIF '!B15</f>
        <v>SICILIA</v>
      </c>
      <c r="I33" s="370"/>
      <c r="J33" s="369">
        <v>1</v>
      </c>
      <c r="K33" s="369"/>
      <c r="L33" s="369"/>
      <c r="M33" s="133"/>
      <c r="N33" s="149"/>
      <c r="O33" s="134"/>
      <c r="P33" s="369"/>
      <c r="Q33" s="369"/>
      <c r="R33" s="369"/>
      <c r="S33" s="369"/>
      <c r="T33" s="369"/>
      <c r="U33" s="369"/>
      <c r="V33" s="370" t="str">
        <f>'FOGLIO INC.1° SEMIF '!J15</f>
        <v>LAZIO</v>
      </c>
      <c r="W33" s="370"/>
      <c r="X33" s="135"/>
      <c r="Y33" s="371">
        <v>2</v>
      </c>
      <c r="Z33" s="371"/>
    </row>
    <row r="34" spans="1:26" ht="60" customHeight="1">
      <c r="A34" s="130"/>
      <c r="B34" s="369" t="str">
        <f>'FOGLIO INC.1° SEMIF '!B22:E22</f>
        <v>SANFILIPPO IGNAZIO</v>
      </c>
      <c r="C34" s="369"/>
      <c r="D34" s="369"/>
      <c r="E34" s="369"/>
      <c r="F34" s="369"/>
      <c r="G34" s="369"/>
      <c r="H34" s="370"/>
      <c r="I34" s="370"/>
      <c r="J34" s="369"/>
      <c r="K34" s="369"/>
      <c r="L34" s="369"/>
      <c r="M34" s="133"/>
      <c r="N34" s="150"/>
      <c r="O34" s="136"/>
      <c r="P34" s="369" t="str">
        <f>'FOGLIO INC.1° SEMIF '!J22</f>
        <v>RINALDI MICHELE</v>
      </c>
      <c r="Q34" s="369"/>
      <c r="R34" s="369"/>
      <c r="S34" s="369"/>
      <c r="T34" s="369"/>
      <c r="U34" s="369"/>
      <c r="V34" s="370"/>
      <c r="W34" s="370"/>
      <c r="X34" s="135"/>
      <c r="Y34" s="371"/>
      <c r="Z34" s="371"/>
    </row>
    <row r="35" spans="1:26" ht="60" customHeight="1">
      <c r="A35" s="130"/>
      <c r="B35" s="137"/>
      <c r="C35" s="137"/>
      <c r="D35" s="137"/>
      <c r="E35" s="137"/>
      <c r="F35" s="137"/>
      <c r="G35" s="137"/>
      <c r="H35" s="370"/>
      <c r="I35" s="370"/>
      <c r="J35" s="369"/>
      <c r="K35" s="369"/>
      <c r="L35" s="369"/>
      <c r="M35" s="133"/>
      <c r="N35" s="150"/>
      <c r="O35" s="138"/>
      <c r="P35" s="137"/>
      <c r="Q35" s="137"/>
      <c r="R35" s="137"/>
      <c r="S35" s="137"/>
      <c r="T35" s="137"/>
      <c r="U35" s="137"/>
      <c r="V35" s="370"/>
      <c r="W35" s="370"/>
      <c r="X35" s="135"/>
      <c r="Y35" s="371"/>
      <c r="Z35" s="371"/>
    </row>
    <row r="36" spans="1:26" ht="50.1" customHeight="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17" customHeight="1">
      <c r="A37" s="130"/>
      <c r="B37" s="372">
        <f ca="1">NOW()</f>
        <v>42350.800224421298</v>
      </c>
      <c r="C37" s="372"/>
      <c r="D37" s="372"/>
      <c r="E37" s="373"/>
      <c r="F37" s="373"/>
      <c r="G37" s="373"/>
      <c r="H37" s="367" t="str">
        <f>'FORM SQ.ROSSA 1° SEMIF'!A23</f>
        <v>74 SL</v>
      </c>
      <c r="I37" s="367"/>
      <c r="J37" s="367"/>
      <c r="K37" s="374" t="str">
        <f>[2]tabellone!$H$8</f>
        <v>SL</v>
      </c>
      <c r="L37" s="367"/>
      <c r="M37" s="367"/>
      <c r="N37" s="367"/>
      <c r="O37" s="367"/>
      <c r="P37" s="375" t="s">
        <v>45</v>
      </c>
      <c r="Q37" s="375"/>
      <c r="R37" s="375"/>
      <c r="S37" s="366"/>
      <c r="T37" s="366"/>
      <c r="U37" s="366"/>
      <c r="V37" s="366"/>
      <c r="W37" s="367"/>
      <c r="X37" s="367"/>
      <c r="Y37" s="367"/>
      <c r="Z37" s="367"/>
    </row>
    <row r="38" spans="1:26" ht="4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</row>
    <row r="39" spans="1:26" ht="24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</row>
    <row r="40" spans="1:26" ht="24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</row>
    <row r="41" spans="1:26" ht="90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</row>
    <row r="42" spans="1:26" ht="60" customHeight="1">
      <c r="A42" s="130"/>
      <c r="B42" s="369"/>
      <c r="C42" s="369"/>
      <c r="D42" s="369"/>
      <c r="E42" s="369"/>
      <c r="F42" s="369"/>
      <c r="G42" s="369"/>
      <c r="H42" s="370" t="str">
        <f>'FOGLIO INC.1° SEMIF '!B15</f>
        <v>SICILIA</v>
      </c>
      <c r="I42" s="370"/>
      <c r="J42" s="369">
        <v>1</v>
      </c>
      <c r="K42" s="369"/>
      <c r="L42" s="369"/>
      <c r="M42" s="133"/>
      <c r="N42" s="149"/>
      <c r="O42" s="134"/>
      <c r="P42" s="369"/>
      <c r="Q42" s="369"/>
      <c r="R42" s="369"/>
      <c r="S42" s="369"/>
      <c r="T42" s="369"/>
      <c r="U42" s="369"/>
      <c r="V42" s="370" t="str">
        <f>'FOGLIO INC.1° SEMIF '!J15</f>
        <v>LAZIO</v>
      </c>
      <c r="W42" s="370"/>
      <c r="X42" s="135"/>
      <c r="Y42" s="371">
        <v>2</v>
      </c>
      <c r="Z42" s="371"/>
    </row>
    <row r="43" spans="1:26" ht="60" customHeight="1">
      <c r="A43" s="130"/>
      <c r="B43" s="369" t="str">
        <f>'FOGLIO INC.1° SEMIF '!B23:E23</f>
        <v>CHIARA MASSIMILIANO</v>
      </c>
      <c r="C43" s="369"/>
      <c r="D43" s="369"/>
      <c r="E43" s="369"/>
      <c r="F43" s="369"/>
      <c r="G43" s="369"/>
      <c r="H43" s="370"/>
      <c r="I43" s="370"/>
      <c r="J43" s="369"/>
      <c r="K43" s="369"/>
      <c r="L43" s="369"/>
      <c r="M43" s="133"/>
      <c r="N43" s="150"/>
      <c r="O43" s="136"/>
      <c r="P43" s="369" t="str">
        <f>'FOGLIO INC.1° SEMIF '!J23</f>
        <v>MURRI ANDREA</v>
      </c>
      <c r="Q43" s="369"/>
      <c r="R43" s="369"/>
      <c r="S43" s="369"/>
      <c r="T43" s="369"/>
      <c r="U43" s="369"/>
      <c r="V43" s="370"/>
      <c r="W43" s="370"/>
      <c r="X43" s="135"/>
      <c r="Y43" s="371"/>
      <c r="Z43" s="371"/>
    </row>
    <row r="44" spans="1:26" ht="60" customHeight="1">
      <c r="A44" s="130"/>
      <c r="B44" s="137"/>
      <c r="C44" s="137"/>
      <c r="D44" s="137"/>
      <c r="E44" s="137"/>
      <c r="F44" s="137"/>
      <c r="G44" s="137"/>
      <c r="H44" s="370"/>
      <c r="I44" s="370"/>
      <c r="J44" s="369"/>
      <c r="K44" s="369"/>
      <c r="L44" s="369"/>
      <c r="M44" s="133"/>
      <c r="N44" s="150"/>
      <c r="O44" s="138"/>
      <c r="P44" s="137"/>
      <c r="Q44" s="137"/>
      <c r="R44" s="137"/>
      <c r="S44" s="137"/>
      <c r="T44" s="137"/>
      <c r="U44" s="137"/>
      <c r="V44" s="370"/>
      <c r="W44" s="370"/>
      <c r="X44" s="135"/>
      <c r="Y44" s="371"/>
      <c r="Z44" s="371"/>
    </row>
    <row r="45" spans="1:26" ht="50.1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ht="117" customHeight="1">
      <c r="A46" s="130"/>
      <c r="B46" s="372">
        <f ca="1">NOW()</f>
        <v>42350.800224421298</v>
      </c>
      <c r="C46" s="372"/>
      <c r="D46" s="372"/>
      <c r="E46" s="373"/>
      <c r="F46" s="373"/>
      <c r="G46" s="373"/>
      <c r="H46" s="367" t="str">
        <f>'FORM SQ.ROSSA 1° SEMIF'!A24</f>
        <v>74 GR</v>
      </c>
      <c r="I46" s="367"/>
      <c r="J46" s="367"/>
      <c r="K46" s="374" t="s">
        <v>38</v>
      </c>
      <c r="L46" s="367"/>
      <c r="M46" s="367"/>
      <c r="N46" s="367"/>
      <c r="O46" s="367"/>
      <c r="P46" s="375" t="s">
        <v>45</v>
      </c>
      <c r="Q46" s="375"/>
      <c r="R46" s="375"/>
      <c r="S46" s="366"/>
      <c r="T46" s="366"/>
      <c r="U46" s="366"/>
      <c r="V46" s="366"/>
      <c r="W46" s="367"/>
      <c r="X46" s="367"/>
      <c r="Y46" s="367"/>
      <c r="Z46" s="367"/>
    </row>
    <row r="47" spans="1:26" ht="4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ht="24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</row>
    <row r="49" spans="1:26" ht="24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</row>
    <row r="50" spans="1:26" ht="90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</row>
    <row r="51" spans="1:26" ht="60" customHeight="1">
      <c r="A51" s="130"/>
      <c r="B51" s="369"/>
      <c r="C51" s="369"/>
      <c r="D51" s="369"/>
      <c r="E51" s="369"/>
      <c r="F51" s="369"/>
      <c r="G51" s="369"/>
      <c r="H51" s="370" t="str">
        <f>'FOGLIO INC.1° SEMIF '!B15</f>
        <v>SICILIA</v>
      </c>
      <c r="I51" s="370"/>
      <c r="J51" s="369">
        <v>1</v>
      </c>
      <c r="K51" s="369"/>
      <c r="L51" s="369"/>
      <c r="M51" s="133"/>
      <c r="N51" s="149"/>
      <c r="O51" s="134"/>
      <c r="P51" s="369"/>
      <c r="Q51" s="369"/>
      <c r="R51" s="369"/>
      <c r="S51" s="369"/>
      <c r="T51" s="369"/>
      <c r="U51" s="369"/>
      <c r="V51" s="370" t="str">
        <f>'FOGLIO INC.1° SEMIF '!J15</f>
        <v>LAZIO</v>
      </c>
      <c r="W51" s="370"/>
      <c r="X51" s="135"/>
      <c r="Y51" s="371">
        <v>2</v>
      </c>
      <c r="Z51" s="371"/>
    </row>
    <row r="52" spans="1:26" ht="60" customHeight="1">
      <c r="A52" s="130"/>
      <c r="B52" s="369" t="str">
        <f>'FOGLIO INC.1° SEMIF '!B24:E24</f>
        <v>SANFILIPPO DOMENICO</v>
      </c>
      <c r="C52" s="369"/>
      <c r="D52" s="369"/>
      <c r="E52" s="369"/>
      <c r="F52" s="369"/>
      <c r="G52" s="369"/>
      <c r="H52" s="370"/>
      <c r="I52" s="370"/>
      <c r="J52" s="369"/>
      <c r="K52" s="369"/>
      <c r="L52" s="369"/>
      <c r="M52" s="133"/>
      <c r="N52" s="150"/>
      <c r="O52" s="136"/>
      <c r="P52" s="369" t="str">
        <f>'FOGLIO INC.1° SEMIF '!J24</f>
        <v>MILITELLO ANDREA</v>
      </c>
      <c r="Q52" s="369"/>
      <c r="R52" s="369"/>
      <c r="S52" s="369"/>
      <c r="T52" s="369"/>
      <c r="U52" s="369"/>
      <c r="V52" s="370"/>
      <c r="W52" s="370"/>
      <c r="X52" s="135"/>
      <c r="Y52" s="371"/>
      <c r="Z52" s="371"/>
    </row>
    <row r="53" spans="1:26" ht="60" customHeight="1">
      <c r="A53" s="130"/>
      <c r="B53" s="137"/>
      <c r="C53" s="137"/>
      <c r="D53" s="137"/>
      <c r="E53" s="137"/>
      <c r="F53" s="137"/>
      <c r="G53" s="137"/>
      <c r="H53" s="370"/>
      <c r="I53" s="370"/>
      <c r="J53" s="369"/>
      <c r="K53" s="369"/>
      <c r="L53" s="369"/>
      <c r="M53" s="133"/>
      <c r="N53" s="150"/>
      <c r="O53" s="138"/>
      <c r="P53" s="137"/>
      <c r="Q53" s="137"/>
      <c r="R53" s="137"/>
      <c r="S53" s="137"/>
      <c r="T53" s="137"/>
      <c r="U53" s="137"/>
      <c r="V53" s="370"/>
      <c r="W53" s="370"/>
      <c r="X53" s="135"/>
      <c r="Y53" s="371"/>
      <c r="Z53" s="371"/>
    </row>
    <row r="54" spans="1:26" ht="50.1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ht="117" customHeight="1">
      <c r="A55" s="130"/>
      <c r="B55" s="372">
        <f ca="1">NOW()</f>
        <v>42350.800224421298</v>
      </c>
      <c r="C55" s="372"/>
      <c r="D55" s="372"/>
      <c r="E55" s="373"/>
      <c r="F55" s="373"/>
      <c r="G55" s="373"/>
      <c r="H55" s="367" t="str">
        <f>'FORM SQ.ROSSA 1° SEMIF'!A25</f>
        <v>84 SL</v>
      </c>
      <c r="I55" s="367"/>
      <c r="J55" s="367"/>
      <c r="K55" s="374" t="s">
        <v>38</v>
      </c>
      <c r="L55" s="367"/>
      <c r="M55" s="367"/>
      <c r="N55" s="367"/>
      <c r="O55" s="367"/>
      <c r="P55" s="375" t="s">
        <v>45</v>
      </c>
      <c r="Q55" s="375"/>
      <c r="R55" s="375"/>
      <c r="S55" s="366"/>
      <c r="T55" s="366"/>
      <c r="U55" s="366"/>
      <c r="V55" s="366"/>
      <c r="W55" s="367"/>
      <c r="X55" s="367"/>
      <c r="Y55" s="367"/>
      <c r="Z55" s="367"/>
    </row>
    <row r="56" spans="1:26" ht="4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</row>
    <row r="57" spans="1:26" ht="24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</row>
    <row r="58" spans="1:26" ht="24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</row>
    <row r="59" spans="1:26" ht="90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</row>
    <row r="60" spans="1:26" ht="60" customHeight="1">
      <c r="A60" s="130"/>
      <c r="B60" s="369"/>
      <c r="C60" s="369"/>
      <c r="D60" s="369"/>
      <c r="E60" s="369"/>
      <c r="F60" s="369"/>
      <c r="G60" s="369"/>
      <c r="H60" s="370" t="str">
        <f>'FOGLIO INC.1° SEMIF '!B15</f>
        <v>SICILIA</v>
      </c>
      <c r="I60" s="370"/>
      <c r="J60" s="369">
        <v>1</v>
      </c>
      <c r="K60" s="369"/>
      <c r="L60" s="369"/>
      <c r="M60" s="133"/>
      <c r="N60" s="149"/>
      <c r="O60" s="134"/>
      <c r="P60" s="369"/>
      <c r="Q60" s="369"/>
      <c r="R60" s="369"/>
      <c r="S60" s="369"/>
      <c r="T60" s="369"/>
      <c r="U60" s="369"/>
      <c r="V60" s="370" t="str">
        <f>'FOGLIO INC.1° SEMIF '!J15</f>
        <v>LAZIO</v>
      </c>
      <c r="W60" s="370"/>
      <c r="X60" s="135"/>
      <c r="Y60" s="371">
        <v>2</v>
      </c>
      <c r="Z60" s="371"/>
    </row>
    <row r="61" spans="1:26" ht="60" customHeight="1">
      <c r="A61" s="130"/>
      <c r="B61" s="369" t="str">
        <f>'FOGLIO INC.1° SEMIF '!B25:E25</f>
        <v>BORDINO FEDERICO</v>
      </c>
      <c r="C61" s="369"/>
      <c r="D61" s="369"/>
      <c r="E61" s="369"/>
      <c r="F61" s="369"/>
      <c r="G61" s="369"/>
      <c r="H61" s="370"/>
      <c r="I61" s="370"/>
      <c r="J61" s="369"/>
      <c r="K61" s="369"/>
      <c r="L61" s="369"/>
      <c r="M61" s="133"/>
      <c r="N61" s="150"/>
      <c r="O61" s="136"/>
      <c r="P61" s="369" t="str">
        <f>'FOGLIO INC.1° SEMIF '!J25</f>
        <v>RAFFI WILLIAM</v>
      </c>
      <c r="Q61" s="369"/>
      <c r="R61" s="369"/>
      <c r="S61" s="369"/>
      <c r="T61" s="369"/>
      <c r="U61" s="369"/>
      <c r="V61" s="370"/>
      <c r="W61" s="370"/>
      <c r="X61" s="135"/>
      <c r="Y61" s="371"/>
      <c r="Z61" s="371"/>
    </row>
    <row r="62" spans="1:26" ht="60" customHeight="1">
      <c r="A62" s="130"/>
      <c r="B62" s="137"/>
      <c r="C62" s="137"/>
      <c r="D62" s="137"/>
      <c r="E62" s="137"/>
      <c r="F62" s="137"/>
      <c r="G62" s="137"/>
      <c r="H62" s="370"/>
      <c r="I62" s="370"/>
      <c r="J62" s="369"/>
      <c r="K62" s="369"/>
      <c r="L62" s="369"/>
      <c r="M62" s="133"/>
      <c r="N62" s="150"/>
      <c r="O62" s="138"/>
      <c r="P62" s="137"/>
      <c r="Q62" s="137"/>
      <c r="R62" s="137"/>
      <c r="S62" s="137"/>
      <c r="T62" s="137"/>
      <c r="U62" s="137"/>
      <c r="V62" s="370"/>
      <c r="W62" s="370"/>
      <c r="X62" s="135"/>
      <c r="Y62" s="371"/>
      <c r="Z62" s="371"/>
    </row>
    <row r="63" spans="1:26" ht="50.1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17" customHeight="1">
      <c r="A64" s="130"/>
      <c r="B64" s="372">
        <f ca="1">NOW()</f>
        <v>42350.800224421298</v>
      </c>
      <c r="C64" s="372"/>
      <c r="D64" s="372"/>
      <c r="E64" s="373"/>
      <c r="F64" s="373"/>
      <c r="G64" s="373"/>
      <c r="H64" s="367" t="str">
        <f>'FORM SQ.ROSSA 1° SEMIF'!A26</f>
        <v>100 GR</v>
      </c>
      <c r="I64" s="367"/>
      <c r="J64" s="367"/>
      <c r="K64" s="374" t="s">
        <v>38</v>
      </c>
      <c r="L64" s="367"/>
      <c r="M64" s="367"/>
      <c r="N64" s="367"/>
      <c r="O64" s="367"/>
      <c r="P64" s="375" t="s">
        <v>45</v>
      </c>
      <c r="Q64" s="375"/>
      <c r="R64" s="375"/>
      <c r="S64" s="366"/>
      <c r="T64" s="366"/>
      <c r="U64" s="366"/>
      <c r="V64" s="366"/>
      <c r="W64" s="367"/>
      <c r="X64" s="367"/>
      <c r="Y64" s="367"/>
      <c r="Z64" s="367"/>
    </row>
    <row r="65" spans="1:26" ht="4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</row>
    <row r="66" spans="1:26" ht="24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</row>
    <row r="67" spans="1:26" ht="24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</row>
    <row r="68" spans="1:26" ht="90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</row>
    <row r="69" spans="1:26" ht="60" customHeight="1">
      <c r="A69" s="130"/>
      <c r="B69" s="369"/>
      <c r="C69" s="369"/>
      <c r="D69" s="369"/>
      <c r="E69" s="369"/>
      <c r="F69" s="369"/>
      <c r="G69" s="369"/>
      <c r="H69" s="370" t="str">
        <f>'FOGLIO INC.1° SEMIF '!B15</f>
        <v>SICILIA</v>
      </c>
      <c r="I69" s="370"/>
      <c r="J69" s="369">
        <v>1</v>
      </c>
      <c r="K69" s="369"/>
      <c r="L69" s="369"/>
      <c r="M69" s="133"/>
      <c r="N69" s="149"/>
      <c r="O69" s="134"/>
      <c r="P69" s="369"/>
      <c r="Q69" s="369"/>
      <c r="R69" s="369"/>
      <c r="S69" s="369"/>
      <c r="T69" s="369"/>
      <c r="U69" s="369"/>
      <c r="V69" s="370" t="str">
        <f>'FOGLIO INC.1° SEMIF '!J15</f>
        <v>LAZIO</v>
      </c>
      <c r="W69" s="370"/>
      <c r="X69" s="135"/>
      <c r="Y69" s="371">
        <v>2</v>
      </c>
      <c r="Z69" s="371"/>
    </row>
    <row r="70" spans="1:26" ht="60" customHeight="1">
      <c r="A70" s="130"/>
      <c r="B70" s="369" t="str">
        <f>'FOGLIO INC.1° SEMIF '!B26:E26</f>
        <v>BEN HASSIN ALEX</v>
      </c>
      <c r="C70" s="369"/>
      <c r="D70" s="369"/>
      <c r="E70" s="369"/>
      <c r="F70" s="369"/>
      <c r="G70" s="369"/>
      <c r="H70" s="370"/>
      <c r="I70" s="370"/>
      <c r="J70" s="369"/>
      <c r="K70" s="369"/>
      <c r="L70" s="369"/>
      <c r="M70" s="133"/>
      <c r="N70" s="150"/>
      <c r="O70" s="136"/>
      <c r="P70" s="369" t="str">
        <f>'FOGLIO INC.1° SEMIF '!J26</f>
        <v>SVAICARI LUCA</v>
      </c>
      <c r="Q70" s="369"/>
      <c r="R70" s="369"/>
      <c r="S70" s="369"/>
      <c r="T70" s="369"/>
      <c r="U70" s="369"/>
      <c r="V70" s="370"/>
      <c r="W70" s="370"/>
      <c r="X70" s="135"/>
      <c r="Y70" s="371"/>
      <c r="Z70" s="371"/>
    </row>
    <row r="71" spans="1:26" ht="60" customHeight="1">
      <c r="A71" s="130"/>
      <c r="B71" s="137"/>
      <c r="C71" s="137"/>
      <c r="D71" s="137"/>
      <c r="E71" s="137"/>
      <c r="F71" s="137"/>
      <c r="G71" s="137"/>
      <c r="H71" s="370"/>
      <c r="I71" s="370"/>
      <c r="J71" s="369"/>
      <c r="K71" s="369"/>
      <c r="L71" s="369"/>
      <c r="M71" s="133"/>
      <c r="N71" s="150"/>
      <c r="O71" s="138"/>
      <c r="P71" s="137"/>
      <c r="Q71" s="137"/>
      <c r="R71" s="137"/>
      <c r="S71" s="137"/>
      <c r="T71" s="137"/>
      <c r="U71" s="137"/>
      <c r="V71" s="370"/>
      <c r="W71" s="370"/>
      <c r="X71" s="135"/>
      <c r="Y71" s="371"/>
      <c r="Z71" s="371"/>
    </row>
    <row r="72" spans="1:26" ht="50.1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spans="1:26" ht="117" customHeight="1">
      <c r="A73" s="130"/>
      <c r="B73" s="372">
        <f ca="1">NOW()</f>
        <v>42350.800224421298</v>
      </c>
      <c r="C73" s="372"/>
      <c r="D73" s="372"/>
      <c r="E73" s="373"/>
      <c r="F73" s="373"/>
      <c r="G73" s="373"/>
      <c r="H73" s="367" t="str">
        <f>'FORM SQ.ROSSA 1° SEMIF'!A27</f>
        <v>51 LF</v>
      </c>
      <c r="I73" s="367"/>
      <c r="J73" s="367"/>
      <c r="K73" s="374" t="s">
        <v>38</v>
      </c>
      <c r="L73" s="367"/>
      <c r="M73" s="367"/>
      <c r="N73" s="367"/>
      <c r="O73" s="367"/>
      <c r="P73" s="375" t="s">
        <v>45</v>
      </c>
      <c r="Q73" s="375"/>
      <c r="R73" s="375"/>
      <c r="S73" s="366"/>
      <c r="T73" s="366"/>
      <c r="U73" s="366"/>
      <c r="V73" s="366"/>
      <c r="W73" s="367"/>
      <c r="X73" s="367"/>
      <c r="Y73" s="367"/>
      <c r="Z73" s="367"/>
    </row>
    <row r="74" spans="1:26" ht="4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</row>
    <row r="75" spans="1:26" ht="24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</row>
    <row r="76" spans="1:26" ht="24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</row>
    <row r="77" spans="1:26" ht="90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</row>
    <row r="78" spans="1:26" ht="60" customHeight="1">
      <c r="A78" s="130"/>
      <c r="B78" s="369"/>
      <c r="C78" s="369"/>
      <c r="D78" s="369"/>
      <c r="E78" s="369"/>
      <c r="F78" s="369"/>
      <c r="G78" s="369"/>
      <c r="H78" s="370" t="str">
        <f>'FOGLIO INC.1° SEMIF '!B15</f>
        <v>SICILIA</v>
      </c>
      <c r="I78" s="370"/>
      <c r="J78" s="369">
        <v>1</v>
      </c>
      <c r="K78" s="369"/>
      <c r="L78" s="369"/>
      <c r="M78" s="133"/>
      <c r="N78" s="149"/>
      <c r="O78" s="134"/>
      <c r="P78" s="369"/>
      <c r="Q78" s="369"/>
      <c r="R78" s="369"/>
      <c r="S78" s="369"/>
      <c r="T78" s="369"/>
      <c r="U78" s="369"/>
      <c r="V78" s="370" t="str">
        <f>'FOGLIO INC.1° SEMIF '!J15</f>
        <v>LAZIO</v>
      </c>
      <c r="W78" s="370"/>
      <c r="X78" s="135"/>
      <c r="Y78" s="371">
        <v>2</v>
      </c>
      <c r="Z78" s="371"/>
    </row>
    <row r="79" spans="1:26" ht="60" customHeight="1">
      <c r="A79" s="130"/>
      <c r="B79" s="369" t="str">
        <f>'FOGLIO INC.1° SEMIF '!B27:E27</f>
        <v>GIORDANO ERICA</v>
      </c>
      <c r="C79" s="369"/>
      <c r="D79" s="369"/>
      <c r="E79" s="369"/>
      <c r="F79" s="369"/>
      <c r="G79" s="369"/>
      <c r="H79" s="370"/>
      <c r="I79" s="370"/>
      <c r="J79" s="369"/>
      <c r="K79" s="369"/>
      <c r="L79" s="369"/>
      <c r="M79" s="133"/>
      <c r="N79" s="150"/>
      <c r="O79" s="136"/>
      <c r="P79" s="369">
        <f>'FOGLIO INC.1° SEMIF '!J27</f>
        <v>0</v>
      </c>
      <c r="Q79" s="369"/>
      <c r="R79" s="369"/>
      <c r="S79" s="369"/>
      <c r="T79" s="369"/>
      <c r="U79" s="369"/>
      <c r="V79" s="370"/>
      <c r="W79" s="370"/>
      <c r="X79" s="135"/>
      <c r="Y79" s="371"/>
      <c r="Z79" s="371"/>
    </row>
    <row r="80" spans="1:26" ht="60" customHeight="1">
      <c r="A80" s="130"/>
      <c r="B80" s="137"/>
      <c r="C80" s="137"/>
      <c r="D80" s="137"/>
      <c r="E80" s="137"/>
      <c r="F80" s="137"/>
      <c r="G80" s="137"/>
      <c r="H80" s="370"/>
      <c r="I80" s="370"/>
      <c r="J80" s="369"/>
      <c r="K80" s="369"/>
      <c r="L80" s="369"/>
      <c r="M80" s="133"/>
      <c r="N80" s="150"/>
      <c r="O80" s="138"/>
      <c r="P80" s="137"/>
      <c r="Q80" s="137"/>
      <c r="R80" s="137"/>
      <c r="S80" s="137"/>
      <c r="T80" s="137"/>
      <c r="U80" s="137"/>
      <c r="V80" s="370"/>
      <c r="W80" s="370"/>
      <c r="X80" s="135"/>
      <c r="Y80" s="371"/>
      <c r="Z80" s="371"/>
    </row>
    <row r="81" spans="1:26" ht="50.1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spans="1:26" ht="117" customHeight="1">
      <c r="A82" s="130"/>
      <c r="B82" s="372">
        <f ca="1">NOW()</f>
        <v>42350.800224421298</v>
      </c>
      <c r="C82" s="372"/>
      <c r="D82" s="372"/>
      <c r="E82" s="373"/>
      <c r="F82" s="373"/>
      <c r="G82" s="373"/>
      <c r="H82" s="367" t="str">
        <f>'FORM SQ.ROSSA 1° SEMIF'!A28</f>
        <v>63 LF</v>
      </c>
      <c r="I82" s="367"/>
      <c r="J82" s="367"/>
      <c r="K82" s="374" t="s">
        <v>38</v>
      </c>
      <c r="L82" s="367"/>
      <c r="M82" s="367"/>
      <c r="N82" s="367"/>
      <c r="O82" s="367"/>
      <c r="P82" s="375" t="s">
        <v>45</v>
      </c>
      <c r="Q82" s="375"/>
      <c r="R82" s="375"/>
      <c r="S82" s="366"/>
      <c r="T82" s="366"/>
      <c r="U82" s="366"/>
      <c r="V82" s="366"/>
      <c r="W82" s="367"/>
      <c r="X82" s="367"/>
      <c r="Y82" s="367"/>
      <c r="Z82" s="367"/>
    </row>
    <row r="83" spans="1:26" ht="4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</row>
    <row r="84" spans="1:26" ht="24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</row>
    <row r="85" spans="1:26" ht="24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</row>
    <row r="86" spans="1:26" ht="90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</row>
    <row r="87" spans="1:26" ht="60" customHeight="1">
      <c r="A87" s="130"/>
      <c r="B87" s="369"/>
      <c r="C87" s="369"/>
      <c r="D87" s="369"/>
      <c r="E87" s="369"/>
      <c r="F87" s="369"/>
      <c r="G87" s="369"/>
      <c r="H87" s="370" t="str">
        <f>'FOGLIO INC.1° SEMIF '!B15</f>
        <v>SICILIA</v>
      </c>
      <c r="I87" s="370"/>
      <c r="J87" s="369">
        <v>1</v>
      </c>
      <c r="K87" s="369"/>
      <c r="L87" s="369"/>
      <c r="M87" s="133"/>
      <c r="N87" s="149"/>
      <c r="O87" s="134"/>
      <c r="P87" s="369"/>
      <c r="Q87" s="369"/>
      <c r="R87" s="369"/>
      <c r="S87" s="369"/>
      <c r="T87" s="369"/>
      <c r="U87" s="369"/>
      <c r="V87" s="370" t="str">
        <f>'FOGLIO INC.1° SEMIF '!J15</f>
        <v>LAZIO</v>
      </c>
      <c r="W87" s="370"/>
      <c r="X87" s="135"/>
      <c r="Y87" s="371">
        <v>2</v>
      </c>
      <c r="Z87" s="371"/>
    </row>
    <row r="88" spans="1:26" ht="60" customHeight="1">
      <c r="A88" s="130"/>
      <c r="B88" s="369">
        <f>'FOGLIO INC.1° SEMIF '!B28:E28</f>
        <v>0</v>
      </c>
      <c r="C88" s="369"/>
      <c r="D88" s="369"/>
      <c r="E88" s="369"/>
      <c r="F88" s="369"/>
      <c r="G88" s="369"/>
      <c r="H88" s="370"/>
      <c r="I88" s="370"/>
      <c r="J88" s="369"/>
      <c r="K88" s="369"/>
      <c r="L88" s="369"/>
      <c r="M88" s="133"/>
      <c r="N88" s="150"/>
      <c r="O88" s="136"/>
      <c r="P88" s="369" t="str">
        <f>'FOGLIO INC.1° SEMIF '!J28</f>
        <v>ANGELINI ROBERTA</v>
      </c>
      <c r="Q88" s="369"/>
      <c r="R88" s="369"/>
      <c r="S88" s="369"/>
      <c r="T88" s="369"/>
      <c r="U88" s="369"/>
      <c r="V88" s="370"/>
      <c r="W88" s="370"/>
      <c r="X88" s="135"/>
      <c r="Y88" s="371"/>
      <c r="Z88" s="371"/>
    </row>
    <row r="89" spans="1:26" ht="60" customHeight="1">
      <c r="A89" s="130"/>
      <c r="B89" s="137"/>
      <c r="C89" s="137"/>
      <c r="D89" s="137"/>
      <c r="E89" s="137"/>
      <c r="F89" s="137"/>
      <c r="G89" s="137"/>
      <c r="H89" s="370"/>
      <c r="I89" s="370"/>
      <c r="J89" s="369"/>
      <c r="K89" s="369"/>
      <c r="L89" s="369"/>
      <c r="M89" s="133"/>
      <c r="N89" s="150"/>
      <c r="O89" s="138"/>
      <c r="P89" s="137"/>
      <c r="Q89" s="137"/>
      <c r="R89" s="137"/>
      <c r="S89" s="137"/>
      <c r="T89" s="137"/>
      <c r="U89" s="137"/>
      <c r="V89" s="370"/>
      <c r="W89" s="370"/>
      <c r="X89" s="135"/>
      <c r="Y89" s="371"/>
      <c r="Z89" s="371"/>
    </row>
    <row r="90" spans="1:26" ht="27.95" customHeight="1"/>
    <row r="91" spans="1:26" ht="27.95" customHeight="1"/>
    <row r="92" spans="1:26" ht="27.95" customHeight="1"/>
    <row r="93" spans="1:26" ht="27.95" customHeight="1"/>
    <row r="94" spans="1:26" ht="27.95" customHeight="1"/>
    <row r="95" spans="1:26" ht="27.95" customHeight="1"/>
    <row r="96" spans="1:2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</sheetData>
  <mergeCells count="160">
    <mergeCell ref="B82:D82"/>
    <mergeCell ref="E82:G82"/>
    <mergeCell ref="H82:J82"/>
    <mergeCell ref="K82:O82"/>
    <mergeCell ref="P82:R82"/>
    <mergeCell ref="S82:V82"/>
    <mergeCell ref="W82:Z82"/>
    <mergeCell ref="A83:Z86"/>
    <mergeCell ref="B87:G87"/>
    <mergeCell ref="H87:I89"/>
    <mergeCell ref="J87:L89"/>
    <mergeCell ref="P87:U87"/>
    <mergeCell ref="V87:W89"/>
    <mergeCell ref="Y87:Z89"/>
    <mergeCell ref="B88:G88"/>
    <mergeCell ref="P88:U88"/>
    <mergeCell ref="B73:D73"/>
    <mergeCell ref="E73:G73"/>
    <mergeCell ref="H73:J73"/>
    <mergeCell ref="K73:O73"/>
    <mergeCell ref="P73:R73"/>
    <mergeCell ref="S73:V73"/>
    <mergeCell ref="W73:Z73"/>
    <mergeCell ref="A74:Z77"/>
    <mergeCell ref="B78:G78"/>
    <mergeCell ref="H78:I80"/>
    <mergeCell ref="J78:L80"/>
    <mergeCell ref="P78:U78"/>
    <mergeCell ref="V78:W80"/>
    <mergeCell ref="Y78:Z80"/>
    <mergeCell ref="B79:G79"/>
    <mergeCell ref="P79:U79"/>
    <mergeCell ref="B64:D64"/>
    <mergeCell ref="E64:G64"/>
    <mergeCell ref="H64:J64"/>
    <mergeCell ref="K64:O64"/>
    <mergeCell ref="P64:R64"/>
    <mergeCell ref="S64:V64"/>
    <mergeCell ref="W64:Z64"/>
    <mergeCell ref="A65:Z68"/>
    <mergeCell ref="B69:G69"/>
    <mergeCell ref="H69:I71"/>
    <mergeCell ref="J69:L71"/>
    <mergeCell ref="P69:U69"/>
    <mergeCell ref="V69:W71"/>
    <mergeCell ref="Y69:Z71"/>
    <mergeCell ref="B70:G70"/>
    <mergeCell ref="P70:U70"/>
    <mergeCell ref="V60:W62"/>
    <mergeCell ref="Y60:Z62"/>
    <mergeCell ref="B61:G61"/>
    <mergeCell ref="P61:U61"/>
    <mergeCell ref="B60:G60"/>
    <mergeCell ref="H60:I62"/>
    <mergeCell ref="J60:L62"/>
    <mergeCell ref="P60:U60"/>
    <mergeCell ref="P55:R55"/>
    <mergeCell ref="S55:V55"/>
    <mergeCell ref="W55:Z55"/>
    <mergeCell ref="A56:Z59"/>
    <mergeCell ref="B55:D55"/>
    <mergeCell ref="E55:G55"/>
    <mergeCell ref="H55:J55"/>
    <mergeCell ref="K55:O55"/>
    <mergeCell ref="V51:W53"/>
    <mergeCell ref="Y51:Z53"/>
    <mergeCell ref="B52:G52"/>
    <mergeCell ref="P52:U52"/>
    <mergeCell ref="B51:G51"/>
    <mergeCell ref="H51:I53"/>
    <mergeCell ref="J51:L53"/>
    <mergeCell ref="P51:U51"/>
    <mergeCell ref="P46:R46"/>
    <mergeCell ref="S46:V46"/>
    <mergeCell ref="W46:Z46"/>
    <mergeCell ref="A47:Z50"/>
    <mergeCell ref="B46:D46"/>
    <mergeCell ref="E46:G46"/>
    <mergeCell ref="H46:J46"/>
    <mergeCell ref="K46:O46"/>
    <mergeCell ref="S37:V37"/>
    <mergeCell ref="W37:Z37"/>
    <mergeCell ref="A38:Z41"/>
    <mergeCell ref="P42:U42"/>
    <mergeCell ref="V42:W44"/>
    <mergeCell ref="Y42:Z44"/>
    <mergeCell ref="P43:U43"/>
    <mergeCell ref="B43:G43"/>
    <mergeCell ref="B42:G42"/>
    <mergeCell ref="H42:I44"/>
    <mergeCell ref="P37:R37"/>
    <mergeCell ref="J42:L44"/>
    <mergeCell ref="B37:D37"/>
    <mergeCell ref="E37:G37"/>
    <mergeCell ref="H37:J37"/>
    <mergeCell ref="K37:O37"/>
    <mergeCell ref="S28:V28"/>
    <mergeCell ref="W28:Z28"/>
    <mergeCell ref="A29:Z32"/>
    <mergeCell ref="P33:U33"/>
    <mergeCell ref="V33:W35"/>
    <mergeCell ref="Y33:Z35"/>
    <mergeCell ref="P34:U34"/>
    <mergeCell ref="B28:D28"/>
    <mergeCell ref="E28:G28"/>
    <mergeCell ref="H28:J28"/>
    <mergeCell ref="B34:G34"/>
    <mergeCell ref="B33:G33"/>
    <mergeCell ref="H33:I35"/>
    <mergeCell ref="J33:L35"/>
    <mergeCell ref="K28:O28"/>
    <mergeCell ref="P28:R28"/>
    <mergeCell ref="S19:V19"/>
    <mergeCell ref="W19:Z19"/>
    <mergeCell ref="A20:Z23"/>
    <mergeCell ref="P24:U24"/>
    <mergeCell ref="V24:W26"/>
    <mergeCell ref="Y24:Z26"/>
    <mergeCell ref="P25:U25"/>
    <mergeCell ref="B19:D19"/>
    <mergeCell ref="E19:G19"/>
    <mergeCell ref="H19:J19"/>
    <mergeCell ref="B25:G25"/>
    <mergeCell ref="B24:G24"/>
    <mergeCell ref="H24:I26"/>
    <mergeCell ref="J24:L26"/>
    <mergeCell ref="K19:O19"/>
    <mergeCell ref="P19:R19"/>
    <mergeCell ref="S10:V10"/>
    <mergeCell ref="W10:Z10"/>
    <mergeCell ref="A11:Z14"/>
    <mergeCell ref="P15:U15"/>
    <mergeCell ref="V15:W17"/>
    <mergeCell ref="Y15:Z17"/>
    <mergeCell ref="P16:U16"/>
    <mergeCell ref="B10:D10"/>
    <mergeCell ref="E10:G10"/>
    <mergeCell ref="H10:J10"/>
    <mergeCell ref="B16:G16"/>
    <mergeCell ref="B15:G15"/>
    <mergeCell ref="H15:I17"/>
    <mergeCell ref="J15:L17"/>
    <mergeCell ref="K10:O10"/>
    <mergeCell ref="P10:R10"/>
    <mergeCell ref="S1:V1"/>
    <mergeCell ref="W1:Z1"/>
    <mergeCell ref="A2:Z5"/>
    <mergeCell ref="P6:U6"/>
    <mergeCell ref="V6:W8"/>
    <mergeCell ref="Y6:Z8"/>
    <mergeCell ref="P7:U7"/>
    <mergeCell ref="B1:D1"/>
    <mergeCell ref="E1:G1"/>
    <mergeCell ref="H1:J1"/>
    <mergeCell ref="K1:O1"/>
    <mergeCell ref="P1:R1"/>
    <mergeCell ref="B7:G7"/>
    <mergeCell ref="B6:G6"/>
    <mergeCell ref="H6:I8"/>
    <mergeCell ref="J6:L8"/>
  </mergeCells>
  <phoneticPr fontId="39" type="noConversion"/>
  <pageMargins left="0.75" right="0.75" top="1" bottom="1" header="0.5" footer="0.5"/>
  <pageSetup paperSize="9" scale="15" orientation="portrait" r:id="rId1"/>
  <headerFooter alignWithMargins="0"/>
  <rowBreaks count="9" manualBreakCount="9">
    <brk id="9" max="16383" man="1"/>
    <brk id="18" max="16383" man="1"/>
    <brk id="27" max="16383" man="1"/>
    <brk id="36" max="16383" man="1"/>
    <brk id="44" max="16383" man="1"/>
    <brk id="53" max="16383" man="1"/>
    <brk id="62" max="16383" man="1"/>
    <brk id="71" max="16383" man="1"/>
    <brk id="80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>
    <tabColor indexed="10"/>
  </sheetPr>
  <dimension ref="A8:D38"/>
  <sheetViews>
    <sheetView topLeftCell="A4" workbookViewId="0">
      <selection activeCell="B28" sqref="B28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">
        <v>119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/>
      <c r="C19" s="177"/>
      <c r="D19" s="140"/>
    </row>
    <row r="20" spans="1:4" ht="48" customHeight="1" thickBot="1">
      <c r="A20" s="144" t="s">
        <v>50</v>
      </c>
      <c r="B20" s="145" t="s">
        <v>136</v>
      </c>
      <c r="C20" s="146"/>
      <c r="D20" s="140"/>
    </row>
    <row r="21" spans="1:4" ht="48" customHeight="1" thickBot="1">
      <c r="A21" s="147" t="s">
        <v>51</v>
      </c>
      <c r="B21" s="145" t="s">
        <v>137</v>
      </c>
      <c r="C21" s="146"/>
      <c r="D21" s="140"/>
    </row>
    <row r="22" spans="1:4" ht="48" customHeight="1" thickBot="1">
      <c r="A22" s="147" t="s">
        <v>52</v>
      </c>
      <c r="B22" s="145" t="s">
        <v>138</v>
      </c>
      <c r="C22" s="146"/>
      <c r="D22" s="140"/>
    </row>
    <row r="23" spans="1:4" ht="48" customHeight="1" thickBot="1">
      <c r="A23" s="147" t="s">
        <v>53</v>
      </c>
      <c r="B23" s="145" t="s">
        <v>139</v>
      </c>
      <c r="C23" s="146"/>
      <c r="D23" s="140"/>
    </row>
    <row r="24" spans="1:4" ht="48" customHeight="1" thickBot="1">
      <c r="A24" s="147" t="s">
        <v>54</v>
      </c>
      <c r="B24" s="145" t="s">
        <v>140</v>
      </c>
      <c r="C24" s="146"/>
      <c r="D24" s="140"/>
    </row>
    <row r="25" spans="1:4" ht="48" customHeight="1" thickBot="1">
      <c r="A25" s="147" t="s">
        <v>55</v>
      </c>
      <c r="B25" s="145" t="s">
        <v>141</v>
      </c>
      <c r="C25" s="146"/>
      <c r="D25" s="140"/>
    </row>
    <row r="26" spans="1:4" ht="48" customHeight="1" thickBot="1">
      <c r="A26" s="147" t="s">
        <v>56</v>
      </c>
      <c r="B26" s="145" t="s">
        <v>142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143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6:J49"/>
  <sheetViews>
    <sheetView workbookViewId="0">
      <selection activeCell="I11" sqref="I11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84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81">
        <v>55</v>
      </c>
      <c r="B21" s="195"/>
      <c r="C21" s="195"/>
      <c r="D21" s="195"/>
      <c r="E21" s="208" t="s">
        <v>85</v>
      </c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86</v>
      </c>
      <c r="F22" s="209"/>
      <c r="G22" s="209"/>
      <c r="H22" s="209"/>
      <c r="I22" s="43"/>
      <c r="J22" s="2"/>
    </row>
    <row r="23" spans="1:10" ht="33" customHeight="1" thickBot="1">
      <c r="A23" s="196">
        <v>66</v>
      </c>
      <c r="B23" s="197"/>
      <c r="C23" s="197"/>
      <c r="D23" s="197"/>
      <c r="E23" s="208" t="s">
        <v>87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88</v>
      </c>
      <c r="F24" s="209"/>
      <c r="G24" s="209"/>
      <c r="H24" s="209"/>
      <c r="I24" s="43"/>
      <c r="J24" s="2"/>
    </row>
    <row r="25" spans="1:10" ht="33" customHeight="1" thickBot="1">
      <c r="A25" s="196">
        <v>74</v>
      </c>
      <c r="B25" s="197"/>
      <c r="C25" s="197"/>
      <c r="D25" s="197"/>
      <c r="E25" s="208" t="s">
        <v>89</v>
      </c>
      <c r="F25" s="209"/>
      <c r="G25" s="209"/>
      <c r="H25" s="209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90</v>
      </c>
      <c r="F26" s="209"/>
      <c r="G26" s="209"/>
      <c r="H26" s="209"/>
      <c r="I26" s="43"/>
      <c r="J26" s="2"/>
    </row>
    <row r="27" spans="1:10" ht="33" customHeight="1" thickBot="1">
      <c r="A27" s="196">
        <v>84</v>
      </c>
      <c r="B27" s="197"/>
      <c r="C27" s="197"/>
      <c r="D27" s="197"/>
      <c r="E27" s="208" t="s">
        <v>91</v>
      </c>
      <c r="F27" s="209"/>
      <c r="G27" s="209"/>
      <c r="H27" s="209"/>
      <c r="I27" s="43"/>
      <c r="J27" s="2"/>
    </row>
    <row r="28" spans="1:10" ht="33" customHeight="1" thickBot="1">
      <c r="A28" s="196">
        <v>100</v>
      </c>
      <c r="B28" s="197"/>
      <c r="C28" s="197"/>
      <c r="D28" s="197"/>
      <c r="E28" s="208" t="s">
        <v>92</v>
      </c>
      <c r="F28" s="209"/>
      <c r="G28" s="209"/>
      <c r="H28" s="209"/>
      <c r="I28" s="43"/>
      <c r="J28" s="2"/>
    </row>
    <row r="29" spans="1:10" ht="33" customHeight="1" thickBot="1">
      <c r="A29" s="181">
        <v>63</v>
      </c>
      <c r="B29" s="195"/>
      <c r="C29" s="195"/>
      <c r="D29" s="195"/>
      <c r="E29" s="208" t="s">
        <v>93</v>
      </c>
      <c r="F29" s="209"/>
      <c r="G29" s="209"/>
      <c r="H29" s="209"/>
      <c r="I29" s="43"/>
      <c r="J29" s="2"/>
    </row>
    <row r="30" spans="1:10" s="2" customFormat="1" ht="33" customHeight="1" thickBot="1">
      <c r="A30" s="181">
        <v>63</v>
      </c>
      <c r="B30" s="195"/>
      <c r="C30" s="195"/>
      <c r="D30" s="195"/>
      <c r="E30" s="208" t="s">
        <v>94</v>
      </c>
      <c r="F30" s="209"/>
      <c r="G30" s="209"/>
      <c r="H30" s="209"/>
      <c r="I30" s="43"/>
    </row>
    <row r="31" spans="1:10" s="3" customFormat="1" ht="33" customHeight="1" thickBot="1">
      <c r="A31" s="181"/>
      <c r="B31" s="195"/>
      <c r="C31" s="195"/>
      <c r="D31" s="195"/>
      <c r="E31" s="208"/>
      <c r="F31" s="209"/>
      <c r="G31" s="209"/>
      <c r="H31" s="209"/>
      <c r="I31" s="43"/>
    </row>
    <row r="32" spans="1:10" s="3" customFormat="1" ht="33" customHeight="1" thickBot="1">
      <c r="A32" s="181"/>
      <c r="B32" s="195"/>
      <c r="C32" s="195"/>
      <c r="D32" s="195"/>
      <c r="E32" s="208"/>
      <c r="F32" s="209"/>
      <c r="G32" s="209"/>
      <c r="H32" s="209"/>
      <c r="I32" s="43"/>
    </row>
    <row r="33" spans="1:9" s="3" customFormat="1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s="3" customFormat="1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s="3" customFormat="1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  <row r="47" spans="1:9" ht="33.75" customHeight="1" thickBot="1">
      <c r="A47" s="181"/>
      <c r="B47" s="195"/>
      <c r="C47" s="195"/>
      <c r="D47" s="195"/>
      <c r="E47" s="208"/>
      <c r="F47" s="209"/>
      <c r="G47" s="209"/>
      <c r="H47" s="209"/>
      <c r="I47" s="43"/>
    </row>
    <row r="48" spans="1:9" ht="33.75" customHeight="1" thickBot="1">
      <c r="A48" s="181"/>
      <c r="B48" s="195"/>
      <c r="C48" s="195"/>
      <c r="D48" s="195"/>
      <c r="E48" s="208"/>
      <c r="F48" s="209"/>
      <c r="G48" s="209"/>
      <c r="H48" s="209"/>
      <c r="I48" s="43"/>
    </row>
    <row r="49" spans="1:9" ht="33.75" customHeight="1" thickBot="1">
      <c r="A49" s="181"/>
      <c r="B49" s="195"/>
      <c r="C49" s="195"/>
      <c r="D49" s="195"/>
      <c r="E49" s="208"/>
      <c r="F49" s="209"/>
      <c r="G49" s="209"/>
      <c r="H49" s="209"/>
      <c r="I49" s="43"/>
    </row>
  </sheetData>
  <mergeCells count="41">
    <mergeCell ref="E31:H31"/>
    <mergeCell ref="E17:H20"/>
    <mergeCell ref="E26:H26"/>
    <mergeCell ref="E27:H27"/>
    <mergeCell ref="E28:H28"/>
    <mergeCell ref="E29:H29"/>
    <mergeCell ref="E30:H30"/>
    <mergeCell ref="A17:A20"/>
    <mergeCell ref="B17:B20"/>
    <mergeCell ref="C17:C20"/>
    <mergeCell ref="D17:D20"/>
    <mergeCell ref="E25:H25"/>
    <mergeCell ref="A12:I12"/>
    <mergeCell ref="A13:I13"/>
    <mergeCell ref="B14:I14"/>
    <mergeCell ref="B15:D16"/>
    <mergeCell ref="E15:I15"/>
    <mergeCell ref="E16:I16"/>
    <mergeCell ref="I17:I20"/>
    <mergeCell ref="E21:H21"/>
    <mergeCell ref="E22:H22"/>
    <mergeCell ref="E23:H23"/>
    <mergeCell ref="E24:H24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7:H47"/>
    <mergeCell ref="E48:H48"/>
    <mergeCell ref="E49:H49"/>
    <mergeCell ref="E42:H42"/>
    <mergeCell ref="E43:H43"/>
    <mergeCell ref="E44:H44"/>
    <mergeCell ref="E45:H45"/>
    <mergeCell ref="E46:H46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>
    <tabColor indexed="12"/>
  </sheetPr>
  <dimension ref="A8:D38"/>
  <sheetViews>
    <sheetView topLeftCell="A10" workbookViewId="0">
      <selection activeCell="B30" sqref="B30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">
        <v>67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/>
      <c r="C19" s="177"/>
      <c r="D19" s="140"/>
    </row>
    <row r="20" spans="1:4" ht="48" customHeight="1" thickBot="1">
      <c r="A20" s="144" t="s">
        <v>50</v>
      </c>
      <c r="B20" s="145" t="s">
        <v>73</v>
      </c>
      <c r="C20" s="146"/>
      <c r="D20" s="140"/>
    </row>
    <row r="21" spans="1:4" ht="48" customHeight="1" thickBot="1">
      <c r="A21" s="147" t="s">
        <v>51</v>
      </c>
      <c r="B21" s="145" t="s">
        <v>76</v>
      </c>
      <c r="C21" s="146"/>
      <c r="D21" s="140"/>
    </row>
    <row r="22" spans="1:4" ht="48" customHeight="1" thickBot="1">
      <c r="A22" s="147" t="s">
        <v>52</v>
      </c>
      <c r="B22" s="145" t="s">
        <v>75</v>
      </c>
      <c r="C22" s="146"/>
      <c r="D22" s="140"/>
    </row>
    <row r="23" spans="1:4" ht="48" customHeight="1" thickBot="1">
      <c r="A23" s="147" t="s">
        <v>53</v>
      </c>
      <c r="B23" s="203" t="s">
        <v>77</v>
      </c>
      <c r="C23" s="146"/>
      <c r="D23" s="140"/>
    </row>
    <row r="24" spans="1:4" ht="48" customHeight="1" thickBot="1">
      <c r="A24" s="147" t="s">
        <v>54</v>
      </c>
      <c r="B24" s="145" t="s">
        <v>78</v>
      </c>
      <c r="C24" s="146"/>
      <c r="D24" s="140"/>
    </row>
    <row r="25" spans="1:4" ht="48" customHeight="1" thickBot="1">
      <c r="A25" s="147" t="s">
        <v>55</v>
      </c>
      <c r="B25" s="145" t="s">
        <v>79</v>
      </c>
      <c r="C25" s="146"/>
      <c r="D25" s="140"/>
    </row>
    <row r="26" spans="1:4" ht="48" customHeight="1" thickBot="1">
      <c r="A26" s="147" t="s">
        <v>56</v>
      </c>
      <c r="B26" s="145" t="s">
        <v>80</v>
      </c>
      <c r="C26" s="146"/>
      <c r="D26" s="140"/>
    </row>
    <row r="27" spans="1:4" s="140" customFormat="1" ht="48" customHeight="1" thickBot="1">
      <c r="A27" s="147" t="s">
        <v>57</v>
      </c>
      <c r="B27" s="145" t="s">
        <v>82</v>
      </c>
      <c r="C27" s="146"/>
    </row>
    <row r="28" spans="1:4" s="141" customFormat="1" ht="48" customHeight="1" thickBot="1">
      <c r="A28" s="181" t="s">
        <v>58</v>
      </c>
      <c r="B28" s="182" t="s">
        <v>83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>
    <tabColor indexed="45"/>
    <pageSetUpPr fitToPage="1"/>
  </sheetPr>
  <dimension ref="A9:T42"/>
  <sheetViews>
    <sheetView topLeftCell="A25" zoomScale="80" zoomScaleNormal="80" workbookViewId="0">
      <selection activeCell="O5" sqref="O5"/>
    </sheetView>
  </sheetViews>
  <sheetFormatPr defaultRowHeight="12.75"/>
  <cols>
    <col min="1" max="1" width="10.425781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161</v>
      </c>
      <c r="B12" s="321"/>
      <c r="C12" s="321"/>
      <c r="D12" s="321"/>
      <c r="E12" s="321"/>
      <c r="F12" s="321"/>
      <c r="G12" s="322" t="s">
        <v>166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>
        <v>4</v>
      </c>
      <c r="C14" s="327"/>
      <c r="D14" s="328"/>
      <c r="E14" s="39" t="s">
        <v>10</v>
      </c>
      <c r="F14" s="329"/>
      <c r="G14" s="330"/>
      <c r="H14" s="330"/>
      <c r="I14" s="331"/>
      <c r="J14" s="332">
        <v>5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">
        <v>119</v>
      </c>
      <c r="C15" s="346"/>
      <c r="D15" s="347"/>
      <c r="E15" s="351"/>
      <c r="F15" s="352"/>
      <c r="G15" s="353"/>
      <c r="H15" s="353"/>
      <c r="I15" s="354"/>
      <c r="J15" s="345" t="str">
        <f>'FORM SQ.BLU 2° SEMIF'!B14</f>
        <v>LIGURIA</v>
      </c>
      <c r="K15" s="346"/>
      <c r="L15" s="347"/>
      <c r="M15" s="364"/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>
        <f>'FORM SQ.ROSSA 2° SEMIF'!B19</f>
        <v>0</v>
      </c>
      <c r="C19" s="209"/>
      <c r="D19" s="209"/>
      <c r="E19" s="312"/>
      <c r="F19" s="40">
        <v>0</v>
      </c>
      <c r="G19" s="40">
        <v>0</v>
      </c>
      <c r="H19" s="41">
        <f>IF(O19="","",IF(O19&gt;=0,O19))</f>
        <v>0</v>
      </c>
      <c r="I19" s="21" t="str">
        <f>IF(F19&lt;3,"",IF(F19=5,"TO",IF(F19=4,"S",IF(F19=3,IF(F21=1,"PP","PO")))))</f>
        <v/>
      </c>
      <c r="J19" s="313">
        <f>'FORM SQ.BLU 2° SEMIF'!B19</f>
        <v>0</v>
      </c>
      <c r="K19" s="314"/>
      <c r="L19" s="314"/>
      <c r="M19" s="315"/>
      <c r="N19" s="40">
        <v>0</v>
      </c>
      <c r="O19" s="40">
        <v>0</v>
      </c>
      <c r="P19" s="41">
        <f>IF(G19="","",IF(G19&gt;=0,G19))</f>
        <v>0</v>
      </c>
      <c r="Q19" s="21" t="str">
        <f>IF(N19&lt;3,"",IF(N19=5,"TO",IF(N19=4,"S",IF(N19=3,IF(F19=1,"PP","PO")))))</f>
        <v/>
      </c>
      <c r="R19" s="42" t="str">
        <f>IF(F19=N19,"",IF(F19&gt;N19,1,""))</f>
        <v/>
      </c>
      <c r="S19" s="43" t="str">
        <f>IF(N19=F19,"",IF(N19&gt;F19,1,""))</f>
        <v/>
      </c>
      <c r="T19" s="2"/>
    </row>
    <row r="20" spans="1:20" ht="48" customHeight="1" thickBot="1">
      <c r="A20" s="188" t="s">
        <v>50</v>
      </c>
      <c r="B20" s="208" t="str">
        <f>'FORM SQ.ROSSA 2° SEMIF'!B20</f>
        <v>RISTORI ALESSANDRO</v>
      </c>
      <c r="C20" s="209"/>
      <c r="D20" s="209"/>
      <c r="E20" s="312"/>
      <c r="F20" s="40">
        <v>1</v>
      </c>
      <c r="G20" s="40">
        <v>5</v>
      </c>
      <c r="H20" s="41">
        <f t="shared" ref="H20:H28" si="0">IF(O20="","",IF(O20&gt;=0,O20))</f>
        <v>13</v>
      </c>
      <c r="I20" s="21"/>
      <c r="J20" s="313" t="str">
        <f>'FORM SQ.BLU 2° SEMIF'!B20</f>
        <v>ALATI MARCO</v>
      </c>
      <c r="K20" s="314"/>
      <c r="L20" s="314"/>
      <c r="M20" s="315"/>
      <c r="N20" s="40">
        <v>4</v>
      </c>
      <c r="O20" s="40">
        <v>13</v>
      </c>
      <c r="P20" s="41">
        <f t="shared" ref="P20:P28" si="1">IF(G20="","",IF(G20&gt;=0,G20))</f>
        <v>5</v>
      </c>
      <c r="Q20" s="21"/>
      <c r="R20" s="42" t="str">
        <f t="shared" ref="R20:R28" si="2">IF(F20=N20,"",IF(F20&gt;N20,1,""))</f>
        <v/>
      </c>
      <c r="S20" s="43">
        <f t="shared" ref="S20:S28" si="3">IF(N20=F20,"",IF(N20&gt;F20,1,""))</f>
        <v>1</v>
      </c>
      <c r="T20" s="2"/>
    </row>
    <row r="21" spans="1:20" ht="48" customHeight="1" thickBot="1">
      <c r="A21" s="188" t="s">
        <v>59</v>
      </c>
      <c r="B21" s="208" t="str">
        <f>'FORM SQ.ROSSA 2° SEMIF'!B21</f>
        <v>DENTONE GIACOMO</v>
      </c>
      <c r="C21" s="209"/>
      <c r="D21" s="209"/>
      <c r="E21" s="312"/>
      <c r="F21" s="40">
        <v>0</v>
      </c>
      <c r="G21" s="40">
        <v>0</v>
      </c>
      <c r="H21" s="41">
        <f t="shared" si="0"/>
        <v>10</v>
      </c>
      <c r="I21" s="21" t="str">
        <f>IF(F21&lt;3,"",IF(F21=5,"TO",IF(F21=4,"S",IF(F21=3,IF(N21=1,"PP","PO")))))</f>
        <v/>
      </c>
      <c r="J21" s="313" t="str">
        <f>'FORM SQ.BLU 2° SEMIF'!B21</f>
        <v>MANSOUR ABDELLATIF</v>
      </c>
      <c r="K21" s="314"/>
      <c r="L21" s="314"/>
      <c r="M21" s="315"/>
      <c r="N21" s="40">
        <v>4</v>
      </c>
      <c r="O21" s="40">
        <v>10</v>
      </c>
      <c r="P21" s="41">
        <f t="shared" si="1"/>
        <v>0</v>
      </c>
      <c r="Q21" s="21" t="str">
        <f>IF(N21&lt;3,"",IF(N21=5,"TO",IF(N21=4,"S",IF(N21=3,IF(F21=1,"PP","PO")))))</f>
        <v>S</v>
      </c>
      <c r="R21" s="42" t="str">
        <f t="shared" si="2"/>
        <v/>
      </c>
      <c r="S21" s="43">
        <f t="shared" si="3"/>
        <v>1</v>
      </c>
      <c r="T21" s="2"/>
    </row>
    <row r="22" spans="1:20" ht="48" customHeight="1" thickBot="1">
      <c r="A22" s="188" t="s">
        <v>52</v>
      </c>
      <c r="B22" s="208" t="str">
        <f>'FORM SQ.ROSSA 2° SEMIF'!B22</f>
        <v>MIMOUNI OMAR</v>
      </c>
      <c r="C22" s="209"/>
      <c r="D22" s="209"/>
      <c r="E22" s="312"/>
      <c r="F22" s="40">
        <v>4</v>
      </c>
      <c r="G22" s="40">
        <v>8</v>
      </c>
      <c r="H22" s="41">
        <f t="shared" si="0"/>
        <v>0</v>
      </c>
      <c r="I22" s="21" t="str">
        <f>IF(F22&lt;3,"",IF(F22=5,"TO",IF(F22=4,"S",IF(F22=3,IF(N22=1,"PP","PO")))))</f>
        <v>S</v>
      </c>
      <c r="J22" s="313" t="str">
        <f>'FORM SQ.BLU 2° SEMIF'!B22</f>
        <v>TOFFANINI VENDEL</v>
      </c>
      <c r="K22" s="314"/>
      <c r="L22" s="314"/>
      <c r="M22" s="315"/>
      <c r="N22" s="40">
        <v>0</v>
      </c>
      <c r="O22" s="40">
        <v>0</v>
      </c>
      <c r="P22" s="41">
        <f t="shared" si="1"/>
        <v>8</v>
      </c>
      <c r="Q22" s="21" t="str">
        <f>IF(N22&lt;3,"",IF(N22=5,"TO",IF(N22=4,"S",IF(N22=3,IF(F22=1,"PP","PO")))))</f>
        <v/>
      </c>
      <c r="R22" s="42">
        <f t="shared" si="2"/>
        <v>1</v>
      </c>
      <c r="S22" s="43" t="str">
        <f t="shared" si="3"/>
        <v/>
      </c>
      <c r="T22" s="2"/>
    </row>
    <row r="23" spans="1:20" ht="48" customHeight="1" thickBot="1">
      <c r="A23" s="188" t="s">
        <v>53</v>
      </c>
      <c r="B23" s="208" t="str">
        <f>'FORM SQ.ROSSA 2° SEMIF'!B23</f>
        <v>CECCARINI SAVERIO</v>
      </c>
      <c r="C23" s="209"/>
      <c r="D23" s="209"/>
      <c r="E23" s="312"/>
      <c r="F23" s="40">
        <v>0</v>
      </c>
      <c r="G23" s="40">
        <v>0</v>
      </c>
      <c r="H23" s="41">
        <f t="shared" si="0"/>
        <v>11</v>
      </c>
      <c r="I23" s="21"/>
      <c r="J23" s="313" t="str">
        <f>'FORM SQ.BLU 2° SEMIF'!B23</f>
        <v>MASOTTI JACOPO</v>
      </c>
      <c r="K23" s="314"/>
      <c r="L23" s="314"/>
      <c r="M23" s="315"/>
      <c r="N23" s="40">
        <v>4</v>
      </c>
      <c r="O23" s="40">
        <v>11</v>
      </c>
      <c r="P23" s="41">
        <f t="shared" si="1"/>
        <v>0</v>
      </c>
      <c r="Q23" s="21"/>
      <c r="R23" s="42" t="str">
        <f t="shared" si="2"/>
        <v/>
      </c>
      <c r="S23" s="43">
        <f t="shared" si="3"/>
        <v>1</v>
      </c>
      <c r="T23" s="2"/>
    </row>
    <row r="24" spans="1:20" ht="48" customHeight="1" thickBot="1">
      <c r="A24" s="188" t="s">
        <v>54</v>
      </c>
      <c r="B24" s="208" t="str">
        <f>'FORM SQ.ROSSA 2° SEMIF'!B24</f>
        <v>RISTORI LORENZO</v>
      </c>
      <c r="C24" s="209"/>
      <c r="D24" s="209"/>
      <c r="E24" s="312"/>
      <c r="F24" s="40">
        <v>0</v>
      </c>
      <c r="G24" s="40">
        <v>0</v>
      </c>
      <c r="H24" s="41">
        <f t="shared" si="0"/>
        <v>10</v>
      </c>
      <c r="I24" s="21"/>
      <c r="J24" s="313" t="str">
        <f>'FORM SQ.BLU 2° SEMIF'!B24</f>
        <v>SARGSYAN ARARAT</v>
      </c>
      <c r="K24" s="314"/>
      <c r="L24" s="314"/>
      <c r="M24" s="315"/>
      <c r="N24" s="40">
        <v>4</v>
      </c>
      <c r="O24" s="40">
        <v>10</v>
      </c>
      <c r="P24" s="41">
        <f t="shared" si="1"/>
        <v>0</v>
      </c>
      <c r="Q24" s="21"/>
      <c r="R24" s="42" t="str">
        <f t="shared" si="2"/>
        <v/>
      </c>
      <c r="S24" s="43">
        <f t="shared" si="3"/>
        <v>1</v>
      </c>
      <c r="T24" s="2"/>
    </row>
    <row r="25" spans="1:20" ht="48" customHeight="1" thickBot="1">
      <c r="A25" s="188" t="s">
        <v>55</v>
      </c>
      <c r="B25" s="208" t="str">
        <f>'FORM SQ.ROSSA 2° SEMIF'!B25</f>
        <v>IANNATTONI SIMONE</v>
      </c>
      <c r="C25" s="209"/>
      <c r="D25" s="209"/>
      <c r="E25" s="312"/>
      <c r="F25" s="40">
        <v>4</v>
      </c>
      <c r="G25" s="40">
        <v>10</v>
      </c>
      <c r="H25" s="41">
        <f t="shared" si="0"/>
        <v>0</v>
      </c>
      <c r="I25" s="21"/>
      <c r="J25" s="313" t="str">
        <f>'FORM SQ.BLU 2° SEMIF'!B25</f>
        <v>GIORDANELLA MATTEO</v>
      </c>
      <c r="K25" s="314"/>
      <c r="L25" s="314"/>
      <c r="M25" s="315"/>
      <c r="N25" s="40">
        <v>0</v>
      </c>
      <c r="O25" s="40">
        <v>0</v>
      </c>
      <c r="P25" s="41">
        <f t="shared" si="1"/>
        <v>10</v>
      </c>
      <c r="Q25" s="21"/>
      <c r="R25" s="42">
        <f t="shared" si="2"/>
        <v>1</v>
      </c>
      <c r="S25" s="43" t="str">
        <f t="shared" si="3"/>
        <v/>
      </c>
      <c r="T25" s="2"/>
    </row>
    <row r="26" spans="1:20" ht="48" customHeight="1" thickBot="1">
      <c r="A26" s="188" t="s">
        <v>56</v>
      </c>
      <c r="B26" s="208" t="str">
        <f>'FORM SQ.ROSSA 2° SEMIF'!B26</f>
        <v>CAPPELLI FRANCESCO</v>
      </c>
      <c r="C26" s="209"/>
      <c r="D26" s="209"/>
      <c r="E26" s="312"/>
      <c r="F26" s="40">
        <v>0</v>
      </c>
      <c r="G26" s="40">
        <v>0</v>
      </c>
      <c r="H26" s="41">
        <f t="shared" si="0"/>
        <v>8</v>
      </c>
      <c r="I26" s="21" t="str">
        <f>IF(F26&lt;3,"",IF(F26=5,"TO",IF(F26=4,"S",IF(F26=3,IF(N26=1,"PP","PO")))))</f>
        <v/>
      </c>
      <c r="J26" s="313" t="str">
        <f>'FORM SQ.BLU 2° SEMIF'!B26</f>
        <v>CARCEA MARCO</v>
      </c>
      <c r="K26" s="314"/>
      <c r="L26" s="314"/>
      <c r="M26" s="315"/>
      <c r="N26" s="40">
        <v>4</v>
      </c>
      <c r="O26" s="40">
        <v>8</v>
      </c>
      <c r="P26" s="41">
        <f t="shared" si="1"/>
        <v>0</v>
      </c>
      <c r="Q26" s="21" t="str">
        <f>IF(N26&lt;3,"",IF(N26=5,"TO",IF(N26=4,"S",IF(N26=3,IF(F26=1,"PP","PO")))))</f>
        <v>S</v>
      </c>
      <c r="R26" s="42" t="str">
        <f t="shared" si="2"/>
        <v/>
      </c>
      <c r="S26" s="43">
        <f t="shared" si="3"/>
        <v>1</v>
      </c>
      <c r="T26" s="2"/>
    </row>
    <row r="27" spans="1:20" ht="48" customHeight="1" thickBot="1">
      <c r="A27" s="188" t="s">
        <v>57</v>
      </c>
      <c r="B27" s="208">
        <f>'FORM SQ.ROSSA 2° SEMIF'!B27</f>
        <v>0</v>
      </c>
      <c r="C27" s="209"/>
      <c r="D27" s="209"/>
      <c r="E27" s="312"/>
      <c r="F27" s="40">
        <v>0</v>
      </c>
      <c r="G27" s="40">
        <v>0</v>
      </c>
      <c r="H27" s="41">
        <f t="shared" si="0"/>
        <v>0</v>
      </c>
      <c r="I27" s="21"/>
      <c r="J27" s="313" t="str">
        <f>'FORM SQ.BLU 2° SEMIF'!B27</f>
        <v>GERARD MORGANE</v>
      </c>
      <c r="K27" s="314"/>
      <c r="L27" s="314"/>
      <c r="M27" s="315"/>
      <c r="N27" s="40">
        <v>5</v>
      </c>
      <c r="O27" s="40">
        <v>0</v>
      </c>
      <c r="P27" s="41">
        <f t="shared" si="1"/>
        <v>0</v>
      </c>
      <c r="Q27" s="21"/>
      <c r="R27" s="42" t="str">
        <f t="shared" si="2"/>
        <v/>
      </c>
      <c r="S27" s="43">
        <f t="shared" si="3"/>
        <v>1</v>
      </c>
      <c r="T27" s="2"/>
    </row>
    <row r="28" spans="1:20" ht="48" customHeight="1" thickBot="1">
      <c r="A28" s="188" t="s">
        <v>58</v>
      </c>
      <c r="B28" s="208" t="str">
        <f>'FORM SQ.ROSSA 2° SEMIF'!B28</f>
        <v>KLIMENKO DARIA</v>
      </c>
      <c r="C28" s="209"/>
      <c r="D28" s="209"/>
      <c r="E28" s="312"/>
      <c r="F28" s="40">
        <v>5</v>
      </c>
      <c r="G28" s="40">
        <v>0</v>
      </c>
      <c r="H28" s="41">
        <f t="shared" si="0"/>
        <v>0</v>
      </c>
      <c r="I28" s="21" t="str">
        <f>IF(F28&lt;3,"",IF(F28=5,"TO",IF(F28=4,"S",IF(F28=3,IF(N28=1,"PP","PO")))))</f>
        <v>TO</v>
      </c>
      <c r="J28" s="313" t="str">
        <f>'FORM SQ.BLU 2° SEMIF'!B28</f>
        <v>CAMPAGNA AURORA</v>
      </c>
      <c r="K28" s="314"/>
      <c r="L28" s="314"/>
      <c r="M28" s="315"/>
      <c r="N28" s="40">
        <v>0</v>
      </c>
      <c r="O28" s="40">
        <v>0</v>
      </c>
      <c r="P28" s="41">
        <f t="shared" si="1"/>
        <v>0</v>
      </c>
      <c r="Q28" s="21" t="str">
        <f>IF(N28&lt;3,"",IF(N28=5,"TO",IF(N28=4,"S",IF(N28=3,IF(F28=1,"PP","PO")))))</f>
        <v/>
      </c>
      <c r="R28" s="42">
        <f t="shared" si="2"/>
        <v>1</v>
      </c>
      <c r="S28" s="43" t="str">
        <f t="shared" si="3"/>
        <v/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40">
        <f>SUM(F19:F28)</f>
        <v>14</v>
      </c>
      <c r="G30" s="40">
        <f>SUM(G19:G28)</f>
        <v>23</v>
      </c>
      <c r="H30" s="204">
        <f>SUM(H19:H28)</f>
        <v>52</v>
      </c>
      <c r="I30" s="205">
        <f>SUM(R19:R28)</f>
        <v>3</v>
      </c>
      <c r="J30" s="318" t="s">
        <v>30</v>
      </c>
      <c r="K30" s="317"/>
      <c r="L30" s="317"/>
      <c r="M30" s="319"/>
      <c r="N30" s="40">
        <f>SUM(N19:N28)</f>
        <v>25</v>
      </c>
      <c r="O30" s="40">
        <f>SUM(O19:O28)</f>
        <v>52</v>
      </c>
      <c r="P30" s="204">
        <f>SUM(P19:P28)</f>
        <v>23</v>
      </c>
      <c r="Q30" s="206">
        <f>SUM(S19:S28)</f>
        <v>6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3</v>
      </c>
      <c r="S31" s="307">
        <f>SUM(S19:S28)</f>
        <v>6</v>
      </c>
      <c r="T31" s="2"/>
    </row>
    <row r="32" spans="1:20" ht="18">
      <c r="A32" s="55"/>
      <c r="B32" s="4"/>
      <c r="C32" s="4"/>
      <c r="D32" s="310" t="str">
        <f>IF(R31=S31,"",IF(R31&gt;S31,B15,J15))</f>
        <v>LIGURIA</v>
      </c>
      <c r="E32" s="311"/>
      <c r="F32" s="311"/>
      <c r="G32" s="311"/>
      <c r="H32" s="311"/>
      <c r="I32" s="311"/>
      <c r="J32" s="311"/>
      <c r="K32" s="311"/>
      <c r="L32" s="311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11"/>
      <c r="E33" s="311"/>
      <c r="F33" s="311"/>
      <c r="G33" s="311"/>
      <c r="H33" s="311"/>
      <c r="I33" s="311"/>
      <c r="J33" s="311"/>
      <c r="K33" s="311"/>
      <c r="L33" s="311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B27:E27"/>
    <mergeCell ref="B28:E28"/>
    <mergeCell ref="R31:R34"/>
    <mergeCell ref="A30:E30"/>
    <mergeCell ref="B21:E21"/>
    <mergeCell ref="J21:M21"/>
    <mergeCell ref="J30:M30"/>
    <mergeCell ref="J28:M28"/>
    <mergeCell ref="B22:E22"/>
    <mergeCell ref="J22:M22"/>
    <mergeCell ref="B23:E23"/>
    <mergeCell ref="J23:M23"/>
    <mergeCell ref="B24:E24"/>
    <mergeCell ref="J24:M24"/>
    <mergeCell ref="B25:E25"/>
    <mergeCell ref="J27:M27"/>
    <mergeCell ref="J15:L16"/>
    <mergeCell ref="M15:M16"/>
    <mergeCell ref="N15:Q16"/>
    <mergeCell ref="B26:E26"/>
    <mergeCell ref="J26:M26"/>
    <mergeCell ref="B20:E20"/>
    <mergeCell ref="J25:M25"/>
    <mergeCell ref="R17:R18"/>
    <mergeCell ref="S17:S18"/>
    <mergeCell ref="J17:M18"/>
    <mergeCell ref="N17:N18"/>
    <mergeCell ref="O17:O18"/>
    <mergeCell ref="P17:P18"/>
    <mergeCell ref="S31:S34"/>
    <mergeCell ref="D32:L33"/>
    <mergeCell ref="B19:E19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J19:M19"/>
    <mergeCell ref="J20:M20"/>
    <mergeCell ref="R15:S16"/>
    <mergeCell ref="Q17:Q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0" type="noConversion"/>
  <pageMargins left="0" right="0" top="0" bottom="0" header="0" footer="0"/>
  <pageSetup paperSize="9" scale="56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Y163"/>
  <sheetViews>
    <sheetView view="pageBreakPreview" topLeftCell="A64" zoomScale="20" zoomScaleNormal="25" zoomScaleSheetLayoutView="20" workbookViewId="0">
      <selection activeCell="AI77" sqref="AI77:AJ77"/>
    </sheetView>
  </sheetViews>
  <sheetFormatPr defaultRowHeight="12.75"/>
  <cols>
    <col min="1" max="1" width="10.85546875" style="131" customWidth="1"/>
    <col min="2" max="4" width="24.7109375" style="131" customWidth="1"/>
    <col min="5" max="6" width="20.7109375" style="131" customWidth="1"/>
    <col min="7" max="7" width="15.7109375" style="131" customWidth="1"/>
    <col min="8" max="9" width="22.7109375" style="131" customWidth="1"/>
    <col min="10" max="10" width="24.140625" style="131" customWidth="1"/>
    <col min="11" max="12" width="15.7109375" style="131" customWidth="1"/>
    <col min="13" max="13" width="29.7109375" style="131" customWidth="1"/>
    <col min="14" max="14" width="15.7109375" style="131" hidden="1" customWidth="1"/>
    <col min="15" max="15" width="15.7109375" style="131" customWidth="1"/>
    <col min="16" max="17" width="24.7109375" style="131" customWidth="1"/>
    <col min="18" max="21" width="20.7109375" style="131" customWidth="1"/>
    <col min="22" max="23" width="22.7109375" style="131" customWidth="1"/>
    <col min="24" max="24" width="25.7109375" style="131" customWidth="1"/>
    <col min="25" max="25" width="36" style="131" customWidth="1"/>
    <col min="26" max="16384" width="9.140625" style="131"/>
  </cols>
  <sheetData>
    <row r="1" spans="1:25" ht="117" customHeight="1">
      <c r="A1" s="130"/>
      <c r="B1" s="372">
        <f ca="1">NOW()</f>
        <v>42350.800224421298</v>
      </c>
      <c r="C1" s="372"/>
      <c r="D1" s="372"/>
      <c r="E1" s="373"/>
      <c r="F1" s="373"/>
      <c r="G1" s="373"/>
      <c r="H1" s="367" t="str">
        <f>'FORM SQ.ROSSA 2° SEMIF'!A19</f>
        <v>55 SL</v>
      </c>
      <c r="I1" s="367"/>
      <c r="J1" s="367"/>
      <c r="K1" s="374" t="s">
        <v>38</v>
      </c>
      <c r="L1" s="367"/>
      <c r="M1" s="367"/>
      <c r="N1" s="367"/>
      <c r="O1" s="367"/>
      <c r="P1" s="375" t="s">
        <v>45</v>
      </c>
      <c r="Q1" s="375"/>
      <c r="R1" s="375"/>
      <c r="S1" s="366"/>
      <c r="T1" s="366"/>
      <c r="U1" s="366"/>
      <c r="V1" s="366"/>
      <c r="W1" s="367"/>
      <c r="X1" s="367"/>
      <c r="Y1" s="367"/>
    </row>
    <row r="2" spans="1:25" ht="4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</row>
    <row r="3" spans="1:25" ht="24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</row>
    <row r="4" spans="1:25" ht="24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</row>
    <row r="5" spans="1:25" ht="90" customHeigh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</row>
    <row r="6" spans="1:25" ht="60" customHeight="1">
      <c r="A6" s="130"/>
      <c r="B6" s="369"/>
      <c r="C6" s="369"/>
      <c r="D6" s="369"/>
      <c r="E6" s="369"/>
      <c r="F6" s="369"/>
      <c r="G6" s="369"/>
      <c r="H6" s="370" t="str">
        <f>'FOGLIO INC.2° SEMIF'!B15</f>
        <v>TOSCANA</v>
      </c>
      <c r="I6" s="370"/>
      <c r="J6" s="369">
        <v>1</v>
      </c>
      <c r="K6" s="369"/>
      <c r="L6" s="369"/>
      <c r="M6" s="133"/>
      <c r="N6" s="149"/>
      <c r="O6" s="134"/>
      <c r="P6" s="369"/>
      <c r="Q6" s="369"/>
      <c r="R6" s="369"/>
      <c r="S6" s="369"/>
      <c r="T6" s="369"/>
      <c r="U6" s="369"/>
      <c r="V6" s="370" t="str">
        <f>'FOGLIO INC.2° SEMIF'!J15</f>
        <v>LIGURIA</v>
      </c>
      <c r="W6" s="370"/>
      <c r="X6" s="135"/>
      <c r="Y6" s="371">
        <v>2</v>
      </c>
    </row>
    <row r="7" spans="1:25" ht="60" customHeight="1">
      <c r="A7" s="130"/>
      <c r="B7" s="369">
        <f>'FOGLIO INC.2° SEMIF'!B19:E19</f>
        <v>0</v>
      </c>
      <c r="C7" s="369"/>
      <c r="D7" s="369"/>
      <c r="E7" s="369"/>
      <c r="F7" s="369"/>
      <c r="G7" s="369"/>
      <c r="H7" s="370"/>
      <c r="I7" s="370"/>
      <c r="J7" s="369"/>
      <c r="K7" s="369"/>
      <c r="L7" s="369"/>
      <c r="M7" s="133"/>
      <c r="N7" s="150"/>
      <c r="O7" s="136"/>
      <c r="P7" s="369">
        <f>'FOGLIO INC.2° SEMIF'!J19</f>
        <v>0</v>
      </c>
      <c r="Q7" s="369"/>
      <c r="R7" s="369"/>
      <c r="S7" s="369"/>
      <c r="T7" s="369"/>
      <c r="U7" s="369"/>
      <c r="V7" s="370"/>
      <c r="W7" s="370"/>
      <c r="X7" s="135"/>
      <c r="Y7" s="371"/>
    </row>
    <row r="8" spans="1:25" ht="60" customHeight="1">
      <c r="A8" s="130"/>
      <c r="B8" s="137"/>
      <c r="C8" s="137"/>
      <c r="D8" s="137"/>
      <c r="E8" s="137"/>
      <c r="F8" s="137"/>
      <c r="G8" s="137"/>
      <c r="H8" s="370"/>
      <c r="I8" s="370"/>
      <c r="J8" s="369"/>
      <c r="K8" s="369"/>
      <c r="L8" s="369"/>
      <c r="M8" s="133"/>
      <c r="N8" s="150"/>
      <c r="O8" s="138"/>
      <c r="P8" s="137"/>
      <c r="Q8" s="137"/>
      <c r="R8" s="137"/>
      <c r="S8" s="137"/>
      <c r="T8" s="137"/>
      <c r="U8" s="137"/>
      <c r="V8" s="370"/>
      <c r="W8" s="370"/>
      <c r="X8" s="135"/>
      <c r="Y8" s="371"/>
    </row>
    <row r="9" spans="1:25" ht="50.1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ht="117" customHeight="1">
      <c r="A10" s="130"/>
      <c r="B10" s="372">
        <f ca="1">NOW()</f>
        <v>42350.800224421298</v>
      </c>
      <c r="C10" s="372"/>
      <c r="D10" s="372"/>
      <c r="E10" s="373"/>
      <c r="F10" s="373"/>
      <c r="G10" s="373"/>
      <c r="H10" s="367" t="str">
        <f>'FORM SQ.ROSSA 2° SEMIF'!A20</f>
        <v>60 GR</v>
      </c>
      <c r="I10" s="367"/>
      <c r="J10" s="367"/>
      <c r="K10" s="374" t="s">
        <v>39</v>
      </c>
      <c r="L10" s="367"/>
      <c r="M10" s="367"/>
      <c r="N10" s="367"/>
      <c r="O10" s="367"/>
      <c r="P10" s="375" t="s">
        <v>45</v>
      </c>
      <c r="Q10" s="375"/>
      <c r="R10" s="375"/>
      <c r="S10" s="366"/>
      <c r="T10" s="366"/>
      <c r="U10" s="366"/>
      <c r="V10" s="366"/>
      <c r="W10" s="367"/>
      <c r="X10" s="367"/>
      <c r="Y10" s="367"/>
    </row>
    <row r="11" spans="1:25" ht="45" customHeight="1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</row>
    <row r="12" spans="1:25" ht="24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</row>
    <row r="13" spans="1:25" ht="24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</row>
    <row r="14" spans="1:25" ht="90" customHeigh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</row>
    <row r="15" spans="1:25" ht="60" customHeight="1">
      <c r="A15" s="130"/>
      <c r="B15" s="369"/>
      <c r="C15" s="369"/>
      <c r="D15" s="369"/>
      <c r="E15" s="369"/>
      <c r="F15" s="369"/>
      <c r="G15" s="369"/>
      <c r="H15" s="370" t="str">
        <f>'FOGLIO INC.2° SEMIF'!B15</f>
        <v>TOSCANA</v>
      </c>
      <c r="I15" s="370"/>
      <c r="J15" s="369">
        <v>1</v>
      </c>
      <c r="K15" s="369"/>
      <c r="L15" s="369"/>
      <c r="M15" s="133"/>
      <c r="N15" s="149"/>
      <c r="O15" s="134"/>
      <c r="P15" s="369"/>
      <c r="Q15" s="369"/>
      <c r="R15" s="369"/>
      <c r="S15" s="369"/>
      <c r="T15" s="369"/>
      <c r="U15" s="369"/>
      <c r="V15" s="370" t="str">
        <f>'FOGLIO INC.2° SEMIF'!J15</f>
        <v>LIGURIA</v>
      </c>
      <c r="W15" s="370"/>
      <c r="X15" s="135"/>
      <c r="Y15" s="371">
        <v>2</v>
      </c>
    </row>
    <row r="16" spans="1:25" ht="60" customHeight="1">
      <c r="A16" s="130"/>
      <c r="B16" s="369" t="str">
        <f>'FOGLIO INC.2° SEMIF'!B20:E20</f>
        <v>RISTORI ALESSANDRO</v>
      </c>
      <c r="C16" s="369"/>
      <c r="D16" s="369"/>
      <c r="E16" s="369"/>
      <c r="F16" s="369"/>
      <c r="G16" s="369"/>
      <c r="H16" s="370"/>
      <c r="I16" s="370"/>
      <c r="J16" s="369"/>
      <c r="K16" s="369"/>
      <c r="L16" s="369"/>
      <c r="M16" s="133"/>
      <c r="N16" s="150"/>
      <c r="O16" s="136"/>
      <c r="P16" s="369" t="str">
        <f>'FOGLIO INC.2° SEMIF'!J20</f>
        <v>ALATI MARCO</v>
      </c>
      <c r="Q16" s="369"/>
      <c r="R16" s="369"/>
      <c r="S16" s="369"/>
      <c r="T16" s="369"/>
      <c r="U16" s="369"/>
      <c r="V16" s="370"/>
      <c r="W16" s="370"/>
      <c r="X16" s="135"/>
      <c r="Y16" s="371"/>
    </row>
    <row r="17" spans="1:25" ht="60" customHeight="1">
      <c r="A17" s="130"/>
      <c r="B17" s="137"/>
      <c r="C17" s="137"/>
      <c r="D17" s="137"/>
      <c r="E17" s="137"/>
      <c r="F17" s="137"/>
      <c r="G17" s="137"/>
      <c r="H17" s="370"/>
      <c r="I17" s="370"/>
      <c r="J17" s="369"/>
      <c r="K17" s="369"/>
      <c r="L17" s="369"/>
      <c r="M17" s="133"/>
      <c r="N17" s="150"/>
      <c r="O17" s="138"/>
      <c r="P17" s="137"/>
      <c r="Q17" s="137"/>
      <c r="R17" s="137"/>
      <c r="S17" s="137"/>
      <c r="T17" s="137"/>
      <c r="U17" s="137"/>
      <c r="V17" s="370"/>
      <c r="W17" s="370"/>
      <c r="X17" s="135"/>
      <c r="Y17" s="371"/>
    </row>
    <row r="18" spans="1:25" ht="50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</row>
    <row r="19" spans="1:25" ht="117" customHeight="1">
      <c r="A19" s="130"/>
      <c r="B19" s="372">
        <f ca="1">NOW()</f>
        <v>42350.800224421298</v>
      </c>
      <c r="C19" s="372"/>
      <c r="D19" s="372"/>
      <c r="E19" s="373"/>
      <c r="F19" s="373"/>
      <c r="G19" s="373"/>
      <c r="H19" s="367" t="str">
        <f>'FORM SQ.ROSSA 2° SEMIF'!A21</f>
        <v>66SL</v>
      </c>
      <c r="I19" s="367"/>
      <c r="J19" s="367"/>
      <c r="K19" s="374" t="s">
        <v>38</v>
      </c>
      <c r="L19" s="367"/>
      <c r="M19" s="367"/>
      <c r="N19" s="367"/>
      <c r="O19" s="367"/>
      <c r="P19" s="375" t="s">
        <v>45</v>
      </c>
      <c r="Q19" s="375"/>
      <c r="R19" s="375"/>
      <c r="S19" s="366"/>
      <c r="T19" s="366"/>
      <c r="U19" s="366"/>
      <c r="V19" s="366"/>
      <c r="W19" s="367"/>
      <c r="X19" s="367"/>
      <c r="Y19" s="367"/>
    </row>
    <row r="20" spans="1:25" ht="45" customHeight="1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</row>
    <row r="21" spans="1:25" ht="24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</row>
    <row r="22" spans="1:25" ht="24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</row>
    <row r="23" spans="1:25" ht="90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</row>
    <row r="24" spans="1:25" ht="60" customHeight="1">
      <c r="A24" s="130"/>
      <c r="B24" s="369"/>
      <c r="C24" s="369"/>
      <c r="D24" s="369"/>
      <c r="E24" s="369"/>
      <c r="F24" s="369"/>
      <c r="G24" s="369"/>
      <c r="H24" s="370" t="str">
        <f>'FOGLIO INC.2° SEMIF'!B15</f>
        <v>TOSCANA</v>
      </c>
      <c r="I24" s="370"/>
      <c r="J24" s="369">
        <v>1</v>
      </c>
      <c r="K24" s="369"/>
      <c r="L24" s="369"/>
      <c r="M24" s="133"/>
      <c r="N24" s="149"/>
      <c r="O24" s="134"/>
      <c r="P24" s="369"/>
      <c r="Q24" s="369"/>
      <c r="R24" s="369"/>
      <c r="S24" s="369"/>
      <c r="T24" s="369"/>
      <c r="U24" s="369"/>
      <c r="V24" s="370" t="str">
        <f>'FOGLIO INC.2° SEMIF'!J15</f>
        <v>LIGURIA</v>
      </c>
      <c r="W24" s="370"/>
      <c r="X24" s="135"/>
      <c r="Y24" s="371">
        <v>2</v>
      </c>
    </row>
    <row r="25" spans="1:25" ht="60" customHeight="1">
      <c r="A25" s="130"/>
      <c r="B25" s="369" t="str">
        <f>'FOGLIO INC.2° SEMIF'!B21:E21</f>
        <v>DENTONE GIACOMO</v>
      </c>
      <c r="C25" s="369"/>
      <c r="D25" s="369"/>
      <c r="E25" s="369"/>
      <c r="F25" s="369"/>
      <c r="G25" s="369"/>
      <c r="H25" s="370"/>
      <c r="I25" s="370"/>
      <c r="J25" s="369"/>
      <c r="K25" s="369"/>
      <c r="L25" s="369"/>
      <c r="M25" s="133"/>
      <c r="N25" s="150"/>
      <c r="O25" s="136"/>
      <c r="P25" s="369" t="str">
        <f>'FOGLIO INC.2° SEMIF'!J21</f>
        <v>MANSOUR ABDELLATIF</v>
      </c>
      <c r="Q25" s="369"/>
      <c r="R25" s="369"/>
      <c r="S25" s="369"/>
      <c r="T25" s="369"/>
      <c r="U25" s="369"/>
      <c r="V25" s="370"/>
      <c r="W25" s="370"/>
      <c r="X25" s="135"/>
      <c r="Y25" s="371"/>
    </row>
    <row r="26" spans="1:25" ht="60" customHeight="1">
      <c r="A26" s="130"/>
      <c r="B26" s="137"/>
      <c r="C26" s="137"/>
      <c r="D26" s="137"/>
      <c r="E26" s="137"/>
      <c r="F26" s="137"/>
      <c r="G26" s="137"/>
      <c r="H26" s="370"/>
      <c r="I26" s="370"/>
      <c r="J26" s="369"/>
      <c r="K26" s="369"/>
      <c r="L26" s="369"/>
      <c r="M26" s="133"/>
      <c r="N26" s="150"/>
      <c r="O26" s="138"/>
      <c r="P26" s="137"/>
      <c r="Q26" s="137"/>
      <c r="R26" s="137"/>
      <c r="S26" s="137"/>
      <c r="T26" s="137"/>
      <c r="U26" s="137"/>
      <c r="V26" s="370"/>
      <c r="W26" s="370"/>
      <c r="X26" s="135"/>
      <c r="Y26" s="371"/>
    </row>
    <row r="27" spans="1:25" ht="50.1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</row>
    <row r="28" spans="1:25" ht="117" customHeight="1">
      <c r="A28" s="130"/>
      <c r="B28" s="372">
        <f ca="1">NOW()</f>
        <v>42350.800224421298</v>
      </c>
      <c r="C28" s="372"/>
      <c r="D28" s="372"/>
      <c r="E28" s="373"/>
      <c r="F28" s="373"/>
      <c r="G28" s="373"/>
      <c r="H28" s="367" t="str">
        <f>'FORM SQ.ROSSA 2° SEMIF'!A22</f>
        <v>66 GR</v>
      </c>
      <c r="I28" s="367"/>
      <c r="J28" s="367"/>
      <c r="K28" s="374" t="s">
        <v>38</v>
      </c>
      <c r="L28" s="367"/>
      <c r="M28" s="367"/>
      <c r="N28" s="367"/>
      <c r="O28" s="367"/>
      <c r="P28" s="375" t="s">
        <v>45</v>
      </c>
      <c r="Q28" s="375"/>
      <c r="R28" s="375"/>
      <c r="S28" s="366"/>
      <c r="T28" s="366"/>
      <c r="U28" s="366"/>
      <c r="V28" s="366"/>
      <c r="W28" s="367"/>
      <c r="X28" s="367"/>
      <c r="Y28" s="367"/>
    </row>
    <row r="29" spans="1:25" ht="4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</row>
    <row r="30" spans="1:25" ht="24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</row>
    <row r="31" spans="1:25" ht="24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</row>
    <row r="32" spans="1:25" ht="90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</row>
    <row r="33" spans="1:25" ht="60" customHeight="1">
      <c r="A33" s="130"/>
      <c r="B33" s="369"/>
      <c r="C33" s="369"/>
      <c r="D33" s="369"/>
      <c r="E33" s="369"/>
      <c r="F33" s="369"/>
      <c r="G33" s="369"/>
      <c r="H33" s="370" t="str">
        <f>'FOGLIO INC.2° SEMIF'!B15</f>
        <v>TOSCANA</v>
      </c>
      <c r="I33" s="370"/>
      <c r="J33" s="369">
        <v>1</v>
      </c>
      <c r="K33" s="369"/>
      <c r="L33" s="369"/>
      <c r="M33" s="133"/>
      <c r="N33" s="149"/>
      <c r="O33" s="134"/>
      <c r="P33" s="369"/>
      <c r="Q33" s="369"/>
      <c r="R33" s="369"/>
      <c r="S33" s="369"/>
      <c r="T33" s="369"/>
      <c r="U33" s="369"/>
      <c r="V33" s="370" t="str">
        <f>'FOGLIO INC.2° SEMIF'!J15</f>
        <v>LIGURIA</v>
      </c>
      <c r="W33" s="370"/>
      <c r="X33" s="135"/>
      <c r="Y33" s="371">
        <v>2</v>
      </c>
    </row>
    <row r="34" spans="1:25" ht="60" customHeight="1">
      <c r="A34" s="130"/>
      <c r="B34" s="369" t="str">
        <f>'FOGLIO INC.2° SEMIF'!B22:E22</f>
        <v>MIMOUNI OMAR</v>
      </c>
      <c r="C34" s="369"/>
      <c r="D34" s="369"/>
      <c r="E34" s="369"/>
      <c r="F34" s="369"/>
      <c r="G34" s="369"/>
      <c r="H34" s="370"/>
      <c r="I34" s="370"/>
      <c r="J34" s="369"/>
      <c r="K34" s="369"/>
      <c r="L34" s="369"/>
      <c r="M34" s="133"/>
      <c r="N34" s="150"/>
      <c r="O34" s="136"/>
      <c r="P34" s="369" t="str">
        <f>'FOGLIO INC.2° SEMIF'!J22</f>
        <v>TOFFANINI VENDEL</v>
      </c>
      <c r="Q34" s="369"/>
      <c r="R34" s="369"/>
      <c r="S34" s="369"/>
      <c r="T34" s="369"/>
      <c r="U34" s="369"/>
      <c r="V34" s="370"/>
      <c r="W34" s="370"/>
      <c r="X34" s="135"/>
      <c r="Y34" s="371"/>
    </row>
    <row r="35" spans="1:25" ht="60" customHeight="1">
      <c r="A35" s="130"/>
      <c r="B35" s="137"/>
      <c r="C35" s="137"/>
      <c r="D35" s="137"/>
      <c r="E35" s="137"/>
      <c r="F35" s="137"/>
      <c r="G35" s="137"/>
      <c r="H35" s="370"/>
      <c r="I35" s="370"/>
      <c r="J35" s="369"/>
      <c r="K35" s="369"/>
      <c r="L35" s="369"/>
      <c r="M35" s="133"/>
      <c r="N35" s="150"/>
      <c r="O35" s="138"/>
      <c r="P35" s="137"/>
      <c r="Q35" s="137"/>
      <c r="R35" s="137"/>
      <c r="S35" s="137"/>
      <c r="T35" s="137"/>
      <c r="U35" s="137"/>
      <c r="V35" s="370"/>
      <c r="W35" s="370"/>
      <c r="X35" s="135"/>
      <c r="Y35" s="371"/>
    </row>
    <row r="36" spans="1:25" ht="50.1" customHeight="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</row>
    <row r="37" spans="1:25" ht="117" customHeight="1">
      <c r="A37" s="130"/>
      <c r="B37" s="372">
        <f ca="1">NOW()</f>
        <v>42350.800224421298</v>
      </c>
      <c r="C37" s="372"/>
      <c r="D37" s="372"/>
      <c r="E37" s="373"/>
      <c r="F37" s="373"/>
      <c r="G37" s="373"/>
      <c r="H37" s="367" t="str">
        <f>'FORM SQ.ROSSA 2° SEMIF'!A23</f>
        <v>74 SL</v>
      </c>
      <c r="I37" s="367"/>
      <c r="J37" s="367"/>
      <c r="K37" s="374" t="str">
        <f>[2]tabellone!$H$8</f>
        <v>SL</v>
      </c>
      <c r="L37" s="367"/>
      <c r="M37" s="367"/>
      <c r="N37" s="367"/>
      <c r="O37" s="367"/>
      <c r="P37" s="375" t="s">
        <v>45</v>
      </c>
      <c r="Q37" s="375"/>
      <c r="R37" s="375"/>
      <c r="S37" s="366"/>
      <c r="T37" s="366"/>
      <c r="U37" s="366"/>
      <c r="V37" s="366"/>
      <c r="W37" s="367"/>
      <c r="X37" s="367"/>
      <c r="Y37" s="367"/>
    </row>
    <row r="38" spans="1:25" ht="4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</row>
    <row r="39" spans="1:25" ht="24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</row>
    <row r="40" spans="1:25" ht="24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</row>
    <row r="41" spans="1:25" ht="90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</row>
    <row r="42" spans="1:25" ht="60" customHeight="1">
      <c r="A42" s="130"/>
      <c r="B42" s="369"/>
      <c r="C42" s="369"/>
      <c r="D42" s="369"/>
      <c r="E42" s="369"/>
      <c r="F42" s="369"/>
      <c r="G42" s="369"/>
      <c r="H42" s="370" t="str">
        <f>'FOGLIO INC.2° SEMIF'!B15</f>
        <v>TOSCANA</v>
      </c>
      <c r="I42" s="370"/>
      <c r="J42" s="369">
        <v>1</v>
      </c>
      <c r="K42" s="369"/>
      <c r="L42" s="369"/>
      <c r="M42" s="133"/>
      <c r="N42" s="149"/>
      <c r="O42" s="134"/>
      <c r="P42" s="369"/>
      <c r="Q42" s="369"/>
      <c r="R42" s="369"/>
      <c r="S42" s="369"/>
      <c r="T42" s="369"/>
      <c r="U42" s="369"/>
      <c r="V42" s="370" t="str">
        <f>'FOGLIO INC.2° SEMIF'!J15</f>
        <v>LIGURIA</v>
      </c>
      <c r="W42" s="370"/>
      <c r="X42" s="135"/>
      <c r="Y42" s="371">
        <v>2</v>
      </c>
    </row>
    <row r="43" spans="1:25" ht="60" customHeight="1">
      <c r="A43" s="130"/>
      <c r="B43" s="369" t="str">
        <f>'FOGLIO INC.2° SEMIF'!B23:E23</f>
        <v>CECCARINI SAVERIO</v>
      </c>
      <c r="C43" s="369"/>
      <c r="D43" s="369"/>
      <c r="E43" s="369"/>
      <c r="F43" s="369"/>
      <c r="G43" s="369"/>
      <c r="H43" s="370"/>
      <c r="I43" s="370"/>
      <c r="J43" s="369"/>
      <c r="K43" s="369"/>
      <c r="L43" s="369"/>
      <c r="M43" s="133"/>
      <c r="N43" s="150"/>
      <c r="O43" s="136"/>
      <c r="P43" s="369" t="str">
        <f>'FOGLIO INC.2° SEMIF'!J23</f>
        <v>MASOTTI JACOPO</v>
      </c>
      <c r="Q43" s="369"/>
      <c r="R43" s="369"/>
      <c r="S43" s="369"/>
      <c r="T43" s="369"/>
      <c r="U43" s="369"/>
      <c r="V43" s="370"/>
      <c r="W43" s="370"/>
      <c r="X43" s="135"/>
      <c r="Y43" s="371"/>
    </row>
    <row r="44" spans="1:25" ht="60" customHeight="1">
      <c r="A44" s="130"/>
      <c r="B44" s="137"/>
      <c r="C44" s="137"/>
      <c r="D44" s="137"/>
      <c r="E44" s="137"/>
      <c r="F44" s="137"/>
      <c r="G44" s="137"/>
      <c r="H44" s="370"/>
      <c r="I44" s="370"/>
      <c r="J44" s="369"/>
      <c r="K44" s="369"/>
      <c r="L44" s="369"/>
      <c r="M44" s="133"/>
      <c r="N44" s="150"/>
      <c r="O44" s="138"/>
      <c r="P44" s="137"/>
      <c r="Q44" s="137"/>
      <c r="R44" s="137"/>
      <c r="S44" s="137"/>
      <c r="T44" s="137"/>
      <c r="U44" s="137"/>
      <c r="V44" s="370"/>
      <c r="W44" s="370"/>
      <c r="X44" s="135"/>
      <c r="Y44" s="371"/>
    </row>
    <row r="45" spans="1:25" ht="50.1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</row>
    <row r="46" spans="1:25" ht="117" customHeight="1">
      <c r="A46" s="130"/>
      <c r="B46" s="372">
        <f ca="1">NOW()</f>
        <v>42350.800224421298</v>
      </c>
      <c r="C46" s="372"/>
      <c r="D46" s="372"/>
      <c r="E46" s="373"/>
      <c r="F46" s="373"/>
      <c r="G46" s="373"/>
      <c r="H46" s="367" t="str">
        <f>'FORM SQ.ROSSA 2° SEMIF'!A24</f>
        <v>74 GR</v>
      </c>
      <c r="I46" s="367"/>
      <c r="J46" s="367"/>
      <c r="K46" s="374" t="s">
        <v>38</v>
      </c>
      <c r="L46" s="367"/>
      <c r="M46" s="367"/>
      <c r="N46" s="367"/>
      <c r="O46" s="367"/>
      <c r="P46" s="375" t="s">
        <v>45</v>
      </c>
      <c r="Q46" s="375"/>
      <c r="R46" s="375"/>
      <c r="S46" s="366"/>
      <c r="T46" s="366"/>
      <c r="U46" s="366"/>
      <c r="V46" s="366"/>
      <c r="W46" s="367"/>
      <c r="X46" s="367"/>
      <c r="Y46" s="367"/>
    </row>
    <row r="47" spans="1:25" ht="4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</row>
    <row r="48" spans="1:25" ht="24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</row>
    <row r="49" spans="1:25" ht="24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</row>
    <row r="50" spans="1:25" ht="90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</row>
    <row r="51" spans="1:25" ht="60" customHeight="1">
      <c r="A51" s="130"/>
      <c r="B51" s="369"/>
      <c r="C51" s="369"/>
      <c r="D51" s="369"/>
      <c r="E51" s="369"/>
      <c r="F51" s="369"/>
      <c r="G51" s="369"/>
      <c r="H51" s="370" t="str">
        <f>'FOGLIO INC.2° SEMIF'!B15</f>
        <v>TOSCANA</v>
      </c>
      <c r="I51" s="370"/>
      <c r="J51" s="369">
        <v>1</v>
      </c>
      <c r="K51" s="369"/>
      <c r="L51" s="369"/>
      <c r="M51" s="133"/>
      <c r="N51" s="149"/>
      <c r="O51" s="134"/>
      <c r="P51" s="369"/>
      <c r="Q51" s="369"/>
      <c r="R51" s="369"/>
      <c r="S51" s="369"/>
      <c r="T51" s="369"/>
      <c r="U51" s="369"/>
      <c r="V51" s="370" t="str">
        <f>'FOGLIO INC.2° SEMIF'!J15</f>
        <v>LIGURIA</v>
      </c>
      <c r="W51" s="370"/>
      <c r="X51" s="135"/>
      <c r="Y51" s="371">
        <v>2</v>
      </c>
    </row>
    <row r="52" spans="1:25" ht="60" customHeight="1">
      <c r="A52" s="130"/>
      <c r="B52" s="369" t="str">
        <f>'FOGLIO INC.2° SEMIF'!B24:E24</f>
        <v>RISTORI LORENZO</v>
      </c>
      <c r="C52" s="369"/>
      <c r="D52" s="369"/>
      <c r="E52" s="369"/>
      <c r="F52" s="369"/>
      <c r="G52" s="369"/>
      <c r="H52" s="370"/>
      <c r="I52" s="370"/>
      <c r="J52" s="369"/>
      <c r="K52" s="369"/>
      <c r="L52" s="369"/>
      <c r="M52" s="133"/>
      <c r="N52" s="150"/>
      <c r="O52" s="136"/>
      <c r="P52" s="369" t="str">
        <f>'FOGLIO INC.2° SEMIF'!J24</f>
        <v>SARGSYAN ARARAT</v>
      </c>
      <c r="Q52" s="369"/>
      <c r="R52" s="369"/>
      <c r="S52" s="369"/>
      <c r="T52" s="369"/>
      <c r="U52" s="369"/>
      <c r="V52" s="370"/>
      <c r="W52" s="370"/>
      <c r="X52" s="135"/>
      <c r="Y52" s="371"/>
    </row>
    <row r="53" spans="1:25" ht="60" customHeight="1">
      <c r="A53" s="130"/>
      <c r="B53" s="137"/>
      <c r="C53" s="137"/>
      <c r="D53" s="137"/>
      <c r="E53" s="137"/>
      <c r="F53" s="137"/>
      <c r="G53" s="137"/>
      <c r="H53" s="370"/>
      <c r="I53" s="370"/>
      <c r="J53" s="369"/>
      <c r="K53" s="369"/>
      <c r="L53" s="369"/>
      <c r="M53" s="133"/>
      <c r="N53" s="150"/>
      <c r="O53" s="138"/>
      <c r="P53" s="137"/>
      <c r="Q53" s="137"/>
      <c r="R53" s="137"/>
      <c r="S53" s="137"/>
      <c r="T53" s="137"/>
      <c r="U53" s="137"/>
      <c r="V53" s="370"/>
      <c r="W53" s="370"/>
      <c r="X53" s="135"/>
      <c r="Y53" s="371"/>
    </row>
    <row r="54" spans="1:25" ht="50.1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</row>
    <row r="55" spans="1:25" ht="117" customHeight="1">
      <c r="A55" s="130"/>
      <c r="B55" s="372">
        <f ca="1">NOW()</f>
        <v>42350.800224421298</v>
      </c>
      <c r="C55" s="372"/>
      <c r="D55" s="372"/>
      <c r="E55" s="373"/>
      <c r="F55" s="373"/>
      <c r="G55" s="373"/>
      <c r="H55" s="367" t="str">
        <f>'FORM SQ.ROSSA 2° SEMIF'!A25</f>
        <v>84 SL</v>
      </c>
      <c r="I55" s="367"/>
      <c r="J55" s="367"/>
      <c r="K55" s="374" t="s">
        <v>38</v>
      </c>
      <c r="L55" s="367"/>
      <c r="M55" s="367"/>
      <c r="N55" s="367"/>
      <c r="O55" s="367"/>
      <c r="P55" s="375" t="s">
        <v>45</v>
      </c>
      <c r="Q55" s="375"/>
      <c r="R55" s="375"/>
      <c r="S55" s="366"/>
      <c r="T55" s="366"/>
      <c r="U55" s="366"/>
      <c r="V55" s="366"/>
      <c r="W55" s="367"/>
      <c r="X55" s="367"/>
      <c r="Y55" s="367"/>
    </row>
    <row r="56" spans="1:25" ht="4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</row>
    <row r="57" spans="1:25" ht="24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</row>
    <row r="58" spans="1:25" ht="24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</row>
    <row r="59" spans="1:25" ht="90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</row>
    <row r="60" spans="1:25" ht="60" customHeight="1">
      <c r="A60" s="130"/>
      <c r="B60" s="369"/>
      <c r="C60" s="369"/>
      <c r="D60" s="369"/>
      <c r="E60" s="369"/>
      <c r="F60" s="369"/>
      <c r="G60" s="369"/>
      <c r="H60" s="370" t="str">
        <f>'FOGLIO INC.2° SEMIF'!B15</f>
        <v>TOSCANA</v>
      </c>
      <c r="I60" s="370"/>
      <c r="J60" s="369">
        <v>1</v>
      </c>
      <c r="K60" s="369"/>
      <c r="L60" s="369"/>
      <c r="M60" s="133"/>
      <c r="N60" s="149"/>
      <c r="O60" s="134"/>
      <c r="P60" s="369"/>
      <c r="Q60" s="369"/>
      <c r="R60" s="369"/>
      <c r="S60" s="369"/>
      <c r="T60" s="369"/>
      <c r="U60" s="369"/>
      <c r="V60" s="370" t="str">
        <f>'FOGLIO INC.2° SEMIF'!J15</f>
        <v>LIGURIA</v>
      </c>
      <c r="W60" s="370"/>
      <c r="X60" s="135"/>
      <c r="Y60" s="371">
        <v>2</v>
      </c>
    </row>
    <row r="61" spans="1:25" ht="60" customHeight="1">
      <c r="A61" s="130"/>
      <c r="B61" s="369" t="str">
        <f>'FOGLIO INC.2° SEMIF'!B25:E25</f>
        <v>IANNATTONI SIMONE</v>
      </c>
      <c r="C61" s="369"/>
      <c r="D61" s="369"/>
      <c r="E61" s="369"/>
      <c r="F61" s="369"/>
      <c r="G61" s="369"/>
      <c r="H61" s="370"/>
      <c r="I61" s="370"/>
      <c r="J61" s="369"/>
      <c r="K61" s="369"/>
      <c r="L61" s="369"/>
      <c r="M61" s="133"/>
      <c r="N61" s="150"/>
      <c r="O61" s="136"/>
      <c r="P61" s="369" t="str">
        <f>'FOGLIO INC.2° SEMIF'!J25</f>
        <v>GIORDANELLA MATTEO</v>
      </c>
      <c r="Q61" s="369"/>
      <c r="R61" s="369"/>
      <c r="S61" s="369"/>
      <c r="T61" s="369"/>
      <c r="U61" s="369"/>
      <c r="V61" s="370"/>
      <c r="W61" s="370"/>
      <c r="X61" s="135"/>
      <c r="Y61" s="371"/>
    </row>
    <row r="62" spans="1:25" ht="60" customHeight="1">
      <c r="A62" s="130"/>
      <c r="B62" s="137"/>
      <c r="C62" s="137"/>
      <c r="D62" s="137"/>
      <c r="E62" s="137"/>
      <c r="F62" s="137"/>
      <c r="G62" s="137"/>
      <c r="H62" s="370"/>
      <c r="I62" s="370"/>
      <c r="J62" s="369"/>
      <c r="K62" s="369"/>
      <c r="L62" s="369"/>
      <c r="M62" s="133"/>
      <c r="N62" s="150"/>
      <c r="O62" s="138"/>
      <c r="P62" s="137"/>
      <c r="Q62" s="137"/>
      <c r="R62" s="137"/>
      <c r="S62" s="137"/>
      <c r="T62" s="137"/>
      <c r="U62" s="137"/>
      <c r="V62" s="370"/>
      <c r="W62" s="370"/>
      <c r="X62" s="135"/>
      <c r="Y62" s="371"/>
    </row>
    <row r="63" spans="1:25" ht="50.1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17" customHeight="1">
      <c r="A64" s="130"/>
      <c r="B64" s="372">
        <f ca="1">NOW()</f>
        <v>42350.800224421298</v>
      </c>
      <c r="C64" s="372"/>
      <c r="D64" s="372"/>
      <c r="E64" s="373"/>
      <c r="F64" s="373"/>
      <c r="G64" s="373"/>
      <c r="H64" s="367" t="str">
        <f>'FORM SQ.ROSSA 2° SEMIF'!A26</f>
        <v>100 GR</v>
      </c>
      <c r="I64" s="367"/>
      <c r="J64" s="367"/>
      <c r="K64" s="374" t="s">
        <v>38</v>
      </c>
      <c r="L64" s="367"/>
      <c r="M64" s="367"/>
      <c r="N64" s="367"/>
      <c r="O64" s="367"/>
      <c r="P64" s="375" t="s">
        <v>45</v>
      </c>
      <c r="Q64" s="375"/>
      <c r="R64" s="375"/>
      <c r="S64" s="366"/>
      <c r="T64" s="366"/>
      <c r="U64" s="366"/>
      <c r="V64" s="366"/>
      <c r="W64" s="367"/>
      <c r="X64" s="367"/>
      <c r="Y64" s="367"/>
    </row>
    <row r="65" spans="1:25" ht="4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</row>
    <row r="66" spans="1:25" ht="24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</row>
    <row r="67" spans="1:25" ht="24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</row>
    <row r="68" spans="1:25" ht="90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</row>
    <row r="69" spans="1:25" ht="60" customHeight="1">
      <c r="A69" s="130"/>
      <c r="B69" s="369"/>
      <c r="C69" s="369"/>
      <c r="D69" s="369"/>
      <c r="E69" s="369"/>
      <c r="F69" s="369"/>
      <c r="G69" s="369"/>
      <c r="H69" s="370" t="str">
        <f>'FOGLIO INC.2° SEMIF'!B15</f>
        <v>TOSCANA</v>
      </c>
      <c r="I69" s="370"/>
      <c r="J69" s="369">
        <v>1</v>
      </c>
      <c r="K69" s="369"/>
      <c r="L69" s="369"/>
      <c r="M69" s="133"/>
      <c r="N69" s="149"/>
      <c r="O69" s="134"/>
      <c r="P69" s="369"/>
      <c r="Q69" s="369"/>
      <c r="R69" s="369"/>
      <c r="S69" s="369"/>
      <c r="T69" s="369"/>
      <c r="U69" s="369"/>
      <c r="V69" s="370" t="str">
        <f>'FOGLIO INC.2° SEMIF'!J15</f>
        <v>LIGURIA</v>
      </c>
      <c r="W69" s="370"/>
      <c r="X69" s="135"/>
      <c r="Y69" s="371">
        <v>2</v>
      </c>
    </row>
    <row r="70" spans="1:25" ht="60" customHeight="1">
      <c r="A70" s="130"/>
      <c r="B70" s="369" t="str">
        <f>'FOGLIO INC.2° SEMIF'!B26:E26</f>
        <v>CAPPELLI FRANCESCO</v>
      </c>
      <c r="C70" s="369"/>
      <c r="D70" s="369"/>
      <c r="E70" s="369"/>
      <c r="F70" s="369"/>
      <c r="G70" s="369"/>
      <c r="H70" s="370"/>
      <c r="I70" s="370"/>
      <c r="J70" s="369"/>
      <c r="K70" s="369"/>
      <c r="L70" s="369"/>
      <c r="M70" s="133"/>
      <c r="N70" s="150"/>
      <c r="O70" s="136"/>
      <c r="P70" s="369" t="str">
        <f>'FOGLIO INC.2° SEMIF'!J26</f>
        <v>CARCEA MARCO</v>
      </c>
      <c r="Q70" s="369"/>
      <c r="R70" s="369"/>
      <c r="S70" s="369"/>
      <c r="T70" s="369"/>
      <c r="U70" s="369"/>
      <c r="V70" s="370"/>
      <c r="W70" s="370"/>
      <c r="X70" s="135"/>
      <c r="Y70" s="371"/>
    </row>
    <row r="71" spans="1:25" ht="60" customHeight="1">
      <c r="A71" s="130"/>
      <c r="B71" s="137"/>
      <c r="C71" s="137"/>
      <c r="D71" s="137"/>
      <c r="E71" s="137"/>
      <c r="F71" s="137"/>
      <c r="G71" s="137"/>
      <c r="H71" s="370"/>
      <c r="I71" s="370"/>
      <c r="J71" s="369"/>
      <c r="K71" s="369"/>
      <c r="L71" s="369"/>
      <c r="M71" s="133"/>
      <c r="N71" s="150"/>
      <c r="O71" s="138"/>
      <c r="P71" s="137"/>
      <c r="Q71" s="137"/>
      <c r="R71" s="137"/>
      <c r="S71" s="137"/>
      <c r="T71" s="137"/>
      <c r="U71" s="137"/>
      <c r="V71" s="370"/>
      <c r="W71" s="370"/>
      <c r="X71" s="135"/>
      <c r="Y71" s="371"/>
    </row>
    <row r="72" spans="1:25" ht="50.1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</row>
    <row r="73" spans="1:25" ht="117" customHeight="1">
      <c r="A73" s="130"/>
      <c r="B73" s="372">
        <f ca="1">NOW()</f>
        <v>42350.800224421298</v>
      </c>
      <c r="C73" s="372"/>
      <c r="D73" s="372"/>
      <c r="E73" s="373"/>
      <c r="F73" s="373"/>
      <c r="G73" s="373"/>
      <c r="H73" s="367" t="str">
        <f>'FORM SQ.ROSSA 2° SEMIF'!A27</f>
        <v>51 LF</v>
      </c>
      <c r="I73" s="367"/>
      <c r="J73" s="367"/>
      <c r="K73" s="374" t="s">
        <v>38</v>
      </c>
      <c r="L73" s="367"/>
      <c r="M73" s="367"/>
      <c r="N73" s="367"/>
      <c r="O73" s="367"/>
      <c r="P73" s="375" t="s">
        <v>45</v>
      </c>
      <c r="Q73" s="375"/>
      <c r="R73" s="375"/>
      <c r="S73" s="366"/>
      <c r="T73" s="366"/>
      <c r="U73" s="366"/>
      <c r="V73" s="366"/>
      <c r="W73" s="367"/>
      <c r="X73" s="367"/>
      <c r="Y73" s="367"/>
    </row>
    <row r="74" spans="1:25" ht="4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</row>
    <row r="75" spans="1:25" ht="24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</row>
    <row r="76" spans="1:25" ht="24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</row>
    <row r="77" spans="1:25" ht="90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</row>
    <row r="78" spans="1:25" ht="60" customHeight="1">
      <c r="A78" s="130"/>
      <c r="B78" s="369"/>
      <c r="C78" s="369"/>
      <c r="D78" s="369"/>
      <c r="E78" s="369"/>
      <c r="F78" s="369"/>
      <c r="G78" s="369"/>
      <c r="H78" s="370" t="str">
        <f>'FOGLIO INC.2° SEMIF'!B15</f>
        <v>TOSCANA</v>
      </c>
      <c r="I78" s="370"/>
      <c r="J78" s="369">
        <v>1</v>
      </c>
      <c r="K78" s="369"/>
      <c r="L78" s="369"/>
      <c r="M78" s="133"/>
      <c r="N78" s="149"/>
      <c r="O78" s="134"/>
      <c r="P78" s="369"/>
      <c r="Q78" s="369"/>
      <c r="R78" s="369"/>
      <c r="S78" s="369"/>
      <c r="T78" s="369"/>
      <c r="U78" s="369"/>
      <c r="V78" s="370" t="str">
        <f>'FOGLIO INC.2° SEMIF'!J15</f>
        <v>LIGURIA</v>
      </c>
      <c r="W78" s="370"/>
      <c r="X78" s="135"/>
      <c r="Y78" s="371">
        <v>2</v>
      </c>
    </row>
    <row r="79" spans="1:25" ht="86.25" customHeight="1">
      <c r="A79" s="130"/>
      <c r="B79" s="369">
        <f>'FOGLIO INC.2° SEMIF'!B27:E27</f>
        <v>0</v>
      </c>
      <c r="C79" s="369"/>
      <c r="D79" s="369"/>
      <c r="E79" s="369"/>
      <c r="F79" s="369"/>
      <c r="G79" s="369"/>
      <c r="H79" s="370"/>
      <c r="I79" s="370"/>
      <c r="J79" s="369"/>
      <c r="K79" s="369"/>
      <c r="L79" s="369"/>
      <c r="M79" s="133"/>
      <c r="N79" s="150"/>
      <c r="O79" s="136"/>
      <c r="P79" s="369" t="str">
        <f>'FOGLIO INC.2° SEMIF'!J27</f>
        <v>GERARD MORGANE</v>
      </c>
      <c r="Q79" s="369"/>
      <c r="R79" s="369"/>
      <c r="S79" s="369"/>
      <c r="T79" s="369"/>
      <c r="U79" s="369"/>
      <c r="V79" s="370"/>
      <c r="W79" s="370"/>
      <c r="X79" s="135"/>
      <c r="Y79" s="371"/>
    </row>
    <row r="80" spans="1:25" ht="60" customHeight="1">
      <c r="A80" s="130"/>
      <c r="B80" s="137"/>
      <c r="C80" s="137"/>
      <c r="D80" s="137"/>
      <c r="E80" s="137"/>
      <c r="F80" s="137"/>
      <c r="G80" s="137"/>
      <c r="H80" s="370"/>
      <c r="I80" s="370"/>
      <c r="J80" s="369"/>
      <c r="K80" s="369"/>
      <c r="L80" s="369"/>
      <c r="M80" s="133"/>
      <c r="N80" s="150"/>
      <c r="O80" s="138"/>
      <c r="P80" s="137"/>
      <c r="Q80" s="137"/>
      <c r="R80" s="137"/>
      <c r="S80" s="137"/>
      <c r="T80" s="137"/>
      <c r="U80" s="137"/>
      <c r="V80" s="370"/>
      <c r="W80" s="370"/>
      <c r="X80" s="135"/>
      <c r="Y80" s="371"/>
    </row>
    <row r="81" spans="1:25" ht="50.1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</row>
    <row r="82" spans="1:25" ht="117" customHeight="1">
      <c r="A82" s="130"/>
      <c r="B82" s="372">
        <f ca="1">NOW()</f>
        <v>42350.800224421298</v>
      </c>
      <c r="C82" s="372"/>
      <c r="D82" s="372"/>
      <c r="E82" s="373"/>
      <c r="F82" s="373"/>
      <c r="G82" s="373"/>
      <c r="H82" s="367" t="str">
        <f>'FORM SQ.ROSSA 2° SEMIF'!A28</f>
        <v>63 LF</v>
      </c>
      <c r="I82" s="367"/>
      <c r="J82" s="367"/>
      <c r="K82" s="374" t="s">
        <v>38</v>
      </c>
      <c r="L82" s="367"/>
      <c r="M82" s="367"/>
      <c r="N82" s="367"/>
      <c r="O82" s="367"/>
      <c r="P82" s="375" t="s">
        <v>45</v>
      </c>
      <c r="Q82" s="375"/>
      <c r="R82" s="375"/>
      <c r="S82" s="366"/>
      <c r="T82" s="366"/>
      <c r="U82" s="366"/>
      <c r="V82" s="366"/>
      <c r="W82" s="367"/>
      <c r="X82" s="367"/>
      <c r="Y82" s="367"/>
    </row>
    <row r="83" spans="1:25" ht="4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</row>
    <row r="84" spans="1:25" ht="24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</row>
    <row r="85" spans="1:25" ht="24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</row>
    <row r="86" spans="1:25" ht="90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</row>
    <row r="87" spans="1:25" ht="60" customHeight="1">
      <c r="A87" s="130"/>
      <c r="B87" s="369"/>
      <c r="C87" s="369"/>
      <c r="D87" s="369"/>
      <c r="E87" s="369"/>
      <c r="F87" s="369"/>
      <c r="G87" s="369"/>
      <c r="H87" s="370" t="str">
        <f>'FOGLIO INC.2° SEMIF'!B15</f>
        <v>TOSCANA</v>
      </c>
      <c r="I87" s="370"/>
      <c r="J87" s="369">
        <v>1</v>
      </c>
      <c r="K87" s="369"/>
      <c r="L87" s="369"/>
      <c r="M87" s="133"/>
      <c r="N87" s="149"/>
      <c r="O87" s="134"/>
      <c r="P87" s="369"/>
      <c r="Q87" s="369"/>
      <c r="R87" s="369"/>
      <c r="S87" s="369"/>
      <c r="T87" s="369"/>
      <c r="U87" s="369"/>
      <c r="V87" s="370" t="str">
        <f>'FOGLIO INC.2° SEMIF'!J15</f>
        <v>LIGURIA</v>
      </c>
      <c r="W87" s="370"/>
      <c r="X87" s="135"/>
      <c r="Y87" s="371">
        <v>2</v>
      </c>
    </row>
    <row r="88" spans="1:25" ht="60" customHeight="1">
      <c r="A88" s="130"/>
      <c r="B88" s="369" t="str">
        <f>'FOGLIO INC.2° SEMIF'!B28:E28</f>
        <v>KLIMENKO DARIA</v>
      </c>
      <c r="C88" s="369"/>
      <c r="D88" s="369"/>
      <c r="E88" s="369"/>
      <c r="F88" s="369"/>
      <c r="G88" s="369"/>
      <c r="H88" s="370"/>
      <c r="I88" s="370"/>
      <c r="J88" s="369"/>
      <c r="K88" s="369"/>
      <c r="L88" s="369"/>
      <c r="M88" s="133"/>
      <c r="N88" s="150"/>
      <c r="O88" s="136"/>
      <c r="P88" s="369" t="str">
        <f>'FOGLIO INC.2° SEMIF'!J28</f>
        <v>CAMPAGNA AURORA</v>
      </c>
      <c r="Q88" s="369"/>
      <c r="R88" s="369"/>
      <c r="S88" s="369"/>
      <c r="T88" s="369"/>
      <c r="U88" s="369"/>
      <c r="V88" s="370"/>
      <c r="W88" s="370"/>
      <c r="X88" s="135"/>
      <c r="Y88" s="371"/>
    </row>
    <row r="89" spans="1:25" ht="60" customHeight="1">
      <c r="A89" s="130"/>
      <c r="B89" s="137"/>
      <c r="C89" s="137"/>
      <c r="D89" s="137"/>
      <c r="E89" s="137"/>
      <c r="F89" s="137"/>
      <c r="G89" s="137"/>
      <c r="H89" s="370"/>
      <c r="I89" s="370"/>
      <c r="J89" s="369"/>
      <c r="K89" s="369"/>
      <c r="L89" s="369"/>
      <c r="M89" s="133"/>
      <c r="N89" s="150"/>
      <c r="O89" s="138"/>
      <c r="P89" s="137"/>
      <c r="Q89" s="137"/>
      <c r="R89" s="137"/>
      <c r="S89" s="137"/>
      <c r="T89" s="137"/>
      <c r="U89" s="137"/>
      <c r="V89" s="370"/>
      <c r="W89" s="370"/>
      <c r="X89" s="135"/>
      <c r="Y89" s="371"/>
    </row>
    <row r="90" spans="1:25" ht="27.95" customHeight="1"/>
    <row r="91" spans="1:25" ht="27.95" customHeight="1"/>
    <row r="92" spans="1:25" ht="27.95" customHeight="1"/>
    <row r="93" spans="1:25" ht="27.95" customHeight="1"/>
    <row r="94" spans="1:25" ht="27.95" customHeight="1"/>
    <row r="95" spans="1:25" ht="27.95" customHeight="1"/>
    <row r="96" spans="1:25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</sheetData>
  <mergeCells count="160">
    <mergeCell ref="B82:D82"/>
    <mergeCell ref="E82:G82"/>
    <mergeCell ref="H82:J82"/>
    <mergeCell ref="K82:O82"/>
    <mergeCell ref="P82:R82"/>
    <mergeCell ref="S82:V82"/>
    <mergeCell ref="W82:Y82"/>
    <mergeCell ref="A83:Y86"/>
    <mergeCell ref="B87:G87"/>
    <mergeCell ref="H87:I89"/>
    <mergeCell ref="J87:L89"/>
    <mergeCell ref="P87:U87"/>
    <mergeCell ref="V87:W89"/>
    <mergeCell ref="Y87:Y89"/>
    <mergeCell ref="B88:G88"/>
    <mergeCell ref="P88:U88"/>
    <mergeCell ref="B73:D73"/>
    <mergeCell ref="E73:G73"/>
    <mergeCell ref="H73:J73"/>
    <mergeCell ref="K73:O73"/>
    <mergeCell ref="P73:R73"/>
    <mergeCell ref="S73:V73"/>
    <mergeCell ref="W73:Y73"/>
    <mergeCell ref="A74:Y77"/>
    <mergeCell ref="B78:G78"/>
    <mergeCell ref="H78:I80"/>
    <mergeCell ref="J78:L80"/>
    <mergeCell ref="P78:U78"/>
    <mergeCell ref="V78:W80"/>
    <mergeCell ref="Y78:Y80"/>
    <mergeCell ref="B79:G79"/>
    <mergeCell ref="P79:U79"/>
    <mergeCell ref="B64:D64"/>
    <mergeCell ref="E64:G64"/>
    <mergeCell ref="H64:J64"/>
    <mergeCell ref="K64:O64"/>
    <mergeCell ref="P64:R64"/>
    <mergeCell ref="S64:V64"/>
    <mergeCell ref="W64:Y64"/>
    <mergeCell ref="A65:Y68"/>
    <mergeCell ref="B69:G69"/>
    <mergeCell ref="H69:I71"/>
    <mergeCell ref="J69:L71"/>
    <mergeCell ref="P69:U69"/>
    <mergeCell ref="V69:W71"/>
    <mergeCell ref="Y69:Y71"/>
    <mergeCell ref="B70:G70"/>
    <mergeCell ref="P70:U70"/>
    <mergeCell ref="V60:W62"/>
    <mergeCell ref="Y60:Y62"/>
    <mergeCell ref="B61:G61"/>
    <mergeCell ref="P61:U61"/>
    <mergeCell ref="B60:G60"/>
    <mergeCell ref="H60:I62"/>
    <mergeCell ref="J60:L62"/>
    <mergeCell ref="P60:U60"/>
    <mergeCell ref="P55:R55"/>
    <mergeCell ref="S55:V55"/>
    <mergeCell ref="W55:Y55"/>
    <mergeCell ref="A56:Y59"/>
    <mergeCell ref="B55:D55"/>
    <mergeCell ref="E55:G55"/>
    <mergeCell ref="H55:J55"/>
    <mergeCell ref="K55:O55"/>
    <mergeCell ref="V51:W53"/>
    <mergeCell ref="Y51:Y53"/>
    <mergeCell ref="B52:G52"/>
    <mergeCell ref="P52:U52"/>
    <mergeCell ref="B51:G51"/>
    <mergeCell ref="H51:I53"/>
    <mergeCell ref="J51:L53"/>
    <mergeCell ref="P51:U51"/>
    <mergeCell ref="P46:R46"/>
    <mergeCell ref="S46:V46"/>
    <mergeCell ref="W46:Y46"/>
    <mergeCell ref="A47:Y50"/>
    <mergeCell ref="B46:D46"/>
    <mergeCell ref="E46:G46"/>
    <mergeCell ref="H46:J46"/>
    <mergeCell ref="K46:O46"/>
    <mergeCell ref="S37:V37"/>
    <mergeCell ref="W37:Y37"/>
    <mergeCell ref="A38:Y41"/>
    <mergeCell ref="P42:U42"/>
    <mergeCell ref="V42:W44"/>
    <mergeCell ref="Y42:Y44"/>
    <mergeCell ref="P43:U43"/>
    <mergeCell ref="B43:G43"/>
    <mergeCell ref="B42:G42"/>
    <mergeCell ref="H42:I44"/>
    <mergeCell ref="P37:R37"/>
    <mergeCell ref="J42:L44"/>
    <mergeCell ref="B37:D37"/>
    <mergeCell ref="E37:G37"/>
    <mergeCell ref="H37:J37"/>
    <mergeCell ref="K37:O37"/>
    <mergeCell ref="S28:V28"/>
    <mergeCell ref="W28:Y28"/>
    <mergeCell ref="A29:Y32"/>
    <mergeCell ref="P33:U33"/>
    <mergeCell ref="V33:W35"/>
    <mergeCell ref="Y33:Y35"/>
    <mergeCell ref="P34:U34"/>
    <mergeCell ref="B28:D28"/>
    <mergeCell ref="E28:G28"/>
    <mergeCell ref="H28:J28"/>
    <mergeCell ref="B34:G34"/>
    <mergeCell ref="B33:G33"/>
    <mergeCell ref="H33:I35"/>
    <mergeCell ref="J33:L35"/>
    <mergeCell ref="K28:O28"/>
    <mergeCell ref="P28:R28"/>
    <mergeCell ref="S19:V19"/>
    <mergeCell ref="W19:Y19"/>
    <mergeCell ref="A20:Y23"/>
    <mergeCell ref="P24:U24"/>
    <mergeCell ref="V24:W26"/>
    <mergeCell ref="Y24:Y26"/>
    <mergeCell ref="P25:U25"/>
    <mergeCell ref="B19:D19"/>
    <mergeCell ref="E19:G19"/>
    <mergeCell ref="H19:J19"/>
    <mergeCell ref="B25:G25"/>
    <mergeCell ref="B24:G24"/>
    <mergeCell ref="H24:I26"/>
    <mergeCell ref="J24:L26"/>
    <mergeCell ref="K19:O19"/>
    <mergeCell ref="P19:R19"/>
    <mergeCell ref="S10:V10"/>
    <mergeCell ref="W10:Y10"/>
    <mergeCell ref="A11:Y14"/>
    <mergeCell ref="P15:U15"/>
    <mergeCell ref="V15:W17"/>
    <mergeCell ref="Y15:Y17"/>
    <mergeCell ref="P16:U16"/>
    <mergeCell ref="B10:D10"/>
    <mergeCell ref="E10:G10"/>
    <mergeCell ref="H10:J10"/>
    <mergeCell ref="B16:G16"/>
    <mergeCell ref="B15:G15"/>
    <mergeCell ref="H15:I17"/>
    <mergeCell ref="J15:L17"/>
    <mergeCell ref="K10:O10"/>
    <mergeCell ref="P10:R10"/>
    <mergeCell ref="S1:V1"/>
    <mergeCell ref="W1:Y1"/>
    <mergeCell ref="A2:Y5"/>
    <mergeCell ref="P6:U6"/>
    <mergeCell ref="V6:W8"/>
    <mergeCell ref="Y6:Y8"/>
    <mergeCell ref="P7:U7"/>
    <mergeCell ref="B1:D1"/>
    <mergeCell ref="E1:G1"/>
    <mergeCell ref="H1:J1"/>
    <mergeCell ref="K1:O1"/>
    <mergeCell ref="P1:R1"/>
    <mergeCell ref="B7:G7"/>
    <mergeCell ref="B6:G6"/>
    <mergeCell ref="H6:I8"/>
    <mergeCell ref="J6:L8"/>
  </mergeCells>
  <phoneticPr fontId="39" type="noConversion"/>
  <pageMargins left="0.75" right="0.75" top="1" bottom="1" header="0.5" footer="0.5"/>
  <pageSetup paperSize="9" scale="16" orientation="portrait" r:id="rId1"/>
  <headerFooter alignWithMargins="0"/>
  <rowBreaks count="9" manualBreakCount="9">
    <brk id="8" max="16383" man="1"/>
    <brk id="17" max="16383" man="1"/>
    <brk id="26" max="16383" man="1"/>
    <brk id="35" max="16383" man="1"/>
    <brk id="44" max="16383" man="1"/>
    <brk id="53" max="16383" man="1"/>
    <brk id="62" max="16383" man="1"/>
    <brk id="71" max="16383" man="1"/>
    <brk id="80" max="24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>
    <tabColor indexed="10"/>
  </sheetPr>
  <dimension ref="A8:D38"/>
  <sheetViews>
    <sheetView topLeftCell="A12" workbookViewId="0">
      <selection activeCell="B14" sqref="B14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">
        <v>119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202"/>
      <c r="C19" s="177"/>
      <c r="D19" s="140"/>
    </row>
    <row r="20" spans="1:4" ht="48" customHeight="1" thickBot="1">
      <c r="A20" s="144" t="s">
        <v>50</v>
      </c>
      <c r="B20" s="145" t="s">
        <v>136</v>
      </c>
      <c r="C20" s="146"/>
      <c r="D20" s="140"/>
    </row>
    <row r="21" spans="1:4" ht="48" customHeight="1" thickBot="1">
      <c r="A21" s="147" t="s">
        <v>51</v>
      </c>
      <c r="B21" s="145" t="s">
        <v>137</v>
      </c>
      <c r="C21" s="146"/>
      <c r="D21" s="140"/>
    </row>
    <row r="22" spans="1:4" ht="48" customHeight="1" thickBot="1">
      <c r="A22" s="147" t="s">
        <v>52</v>
      </c>
      <c r="B22" s="145" t="s">
        <v>144</v>
      </c>
      <c r="C22" s="146"/>
      <c r="D22" s="140"/>
    </row>
    <row r="23" spans="1:4" ht="48" customHeight="1" thickBot="1">
      <c r="A23" s="147" t="s">
        <v>53</v>
      </c>
      <c r="B23" s="145" t="s">
        <v>145</v>
      </c>
      <c r="C23" s="146"/>
      <c r="D23" s="140"/>
    </row>
    <row r="24" spans="1:4" ht="48" customHeight="1" thickBot="1">
      <c r="A24" s="147" t="s">
        <v>54</v>
      </c>
      <c r="B24" s="145" t="s">
        <v>140</v>
      </c>
      <c r="C24" s="146"/>
      <c r="D24" s="140"/>
    </row>
    <row r="25" spans="1:4" ht="48" customHeight="1" thickBot="1">
      <c r="A25" s="147" t="s">
        <v>55</v>
      </c>
      <c r="B25" s="145" t="s">
        <v>141</v>
      </c>
      <c r="C25" s="146"/>
      <c r="D25" s="140"/>
    </row>
    <row r="26" spans="1:4" ht="48" customHeight="1" thickBot="1">
      <c r="A26" s="147" t="s">
        <v>56</v>
      </c>
      <c r="B26" s="145" t="s">
        <v>142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143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>
    <tabColor indexed="12"/>
  </sheetPr>
  <dimension ref="A8:D38"/>
  <sheetViews>
    <sheetView topLeftCell="A9" workbookViewId="0">
      <selection activeCell="A23" sqref="A23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">
        <v>84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202" t="s">
        <v>85</v>
      </c>
      <c r="C19" s="177"/>
      <c r="D19" s="140"/>
    </row>
    <row r="20" spans="1:4" ht="48" customHeight="1" thickBot="1">
      <c r="A20" s="144" t="s">
        <v>50</v>
      </c>
      <c r="B20" s="145" t="s">
        <v>86</v>
      </c>
      <c r="C20" s="146"/>
      <c r="D20" s="140"/>
    </row>
    <row r="21" spans="1:4" ht="48" customHeight="1" thickBot="1">
      <c r="A21" s="147" t="s">
        <v>51</v>
      </c>
      <c r="B21" s="145" t="s">
        <v>87</v>
      </c>
      <c r="C21" s="146"/>
      <c r="D21" s="140"/>
    </row>
    <row r="22" spans="1:4" ht="48" customHeight="1" thickBot="1">
      <c r="A22" s="147" t="s">
        <v>52</v>
      </c>
      <c r="B22" s="145" t="s">
        <v>88</v>
      </c>
      <c r="C22" s="146"/>
      <c r="D22" s="140"/>
    </row>
    <row r="23" spans="1:4" ht="48" customHeight="1" thickBot="1">
      <c r="A23" s="147" t="s">
        <v>53</v>
      </c>
      <c r="B23" s="145" t="s">
        <v>90</v>
      </c>
      <c r="C23" s="146"/>
      <c r="D23" s="140"/>
    </row>
    <row r="24" spans="1:4" ht="48" customHeight="1" thickBot="1">
      <c r="A24" s="147" t="s">
        <v>54</v>
      </c>
      <c r="B24" s="145" t="s">
        <v>89</v>
      </c>
      <c r="C24" s="146"/>
      <c r="D24" s="140"/>
    </row>
    <row r="25" spans="1:4" ht="48" customHeight="1" thickBot="1">
      <c r="A25" s="147" t="s">
        <v>55</v>
      </c>
      <c r="B25" s="145" t="s">
        <v>147</v>
      </c>
      <c r="C25" s="146"/>
      <c r="D25" s="140"/>
    </row>
    <row r="26" spans="1:4" ht="48" customHeight="1" thickBot="1">
      <c r="A26" s="147" t="s">
        <v>56</v>
      </c>
      <c r="B26" s="145" t="s">
        <v>148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94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9:T42"/>
  <sheetViews>
    <sheetView zoomScale="70" zoomScaleNormal="70" workbookViewId="0">
      <selection activeCell="U13" sqref="U13"/>
    </sheetView>
  </sheetViews>
  <sheetFormatPr defaultRowHeight="12.75"/>
  <cols>
    <col min="1" max="1" width="12.285156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161</v>
      </c>
      <c r="B12" s="321"/>
      <c r="C12" s="321"/>
      <c r="D12" s="321"/>
      <c r="E12" s="321"/>
      <c r="F12" s="321"/>
      <c r="G12" s="322" t="s">
        <v>165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 t="s">
        <v>171</v>
      </c>
      <c r="C14" s="327"/>
      <c r="D14" s="328"/>
      <c r="E14" s="39" t="s">
        <v>10</v>
      </c>
      <c r="F14" s="329"/>
      <c r="G14" s="330"/>
      <c r="H14" s="330"/>
      <c r="I14" s="331"/>
      <c r="J14" s="332" t="s">
        <v>172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tr">
        <f>'FORMAZIONE SQ.ROSSA REC'!B14</f>
        <v>TOSCANA</v>
      </c>
      <c r="C15" s="346"/>
      <c r="D15" s="347"/>
      <c r="E15" s="351"/>
      <c r="F15" s="352"/>
      <c r="G15" s="353"/>
      <c r="H15" s="353"/>
      <c r="I15" s="354"/>
      <c r="J15" s="345" t="str">
        <f>'TAB 6 SQ.'!E25</f>
        <v>EMILIA ROMAGNA</v>
      </c>
      <c r="K15" s="346"/>
      <c r="L15" s="347"/>
      <c r="M15" s="364"/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>
        <f>'FORMAZIONE SQ.ROSSA REC'!B19</f>
        <v>0</v>
      </c>
      <c r="C19" s="209"/>
      <c r="D19" s="209"/>
      <c r="E19" s="312"/>
      <c r="F19" s="40">
        <v>0</v>
      </c>
      <c r="G19" s="40">
        <v>0</v>
      </c>
      <c r="H19" s="41">
        <f>IF(O19="","",IF(O19&gt;=0,O19))</f>
        <v>0</v>
      </c>
      <c r="I19" s="21" t="str">
        <f>IF(F19&lt;3,"",IF(F19=5,"TO",IF(F19=4,"S",IF(F19=3,IF(F21=1,"PP","PO")))))</f>
        <v/>
      </c>
      <c r="J19" s="313" t="str">
        <f>'FORMAZIONE SQ.BLU REC '!B19</f>
        <v>MACARIE GHEORGHE</v>
      </c>
      <c r="K19" s="314"/>
      <c r="L19" s="314"/>
      <c r="M19" s="315"/>
      <c r="N19" s="40">
        <v>5</v>
      </c>
      <c r="O19" s="40">
        <v>0</v>
      </c>
      <c r="P19" s="41">
        <f>IF(G19="","",IF(G19&gt;=0,G19))</f>
        <v>0</v>
      </c>
      <c r="Q19" s="21" t="str">
        <f>IF(N19&lt;3,"",IF(N19=5,"TO",IF(N19=4,"S",IF(N19=3,IF(F19=1,"PP","PO")))))</f>
        <v>TO</v>
      </c>
      <c r="R19" s="42" t="str">
        <f>IF(F19=N19,"",IF(F19&gt;N19,1,""))</f>
        <v/>
      </c>
      <c r="S19" s="43">
        <f>IF(N19=F19,"",IF(N19&gt;F19,1,""))</f>
        <v>1</v>
      </c>
      <c r="T19" s="2"/>
    </row>
    <row r="20" spans="1:20" ht="48" customHeight="1" thickBot="1">
      <c r="A20" s="188" t="s">
        <v>50</v>
      </c>
      <c r="B20" s="208" t="str">
        <f>'FORMAZIONE SQ.ROSSA REC'!B20</f>
        <v>RISTORI ALESSANDRO</v>
      </c>
      <c r="C20" s="209"/>
      <c r="D20" s="209"/>
      <c r="E20" s="312"/>
      <c r="F20" s="40">
        <v>0</v>
      </c>
      <c r="G20" s="40">
        <v>0</v>
      </c>
      <c r="H20" s="41">
        <f t="shared" ref="H20:H28" si="0">IF(O20="","",IF(O20&gt;=0,O20))</f>
        <v>8</v>
      </c>
      <c r="I20" s="21"/>
      <c r="J20" s="313" t="str">
        <f>'FORMAZIONE SQ.BLU REC '!B20</f>
        <v>ZICCHE MICHELE</v>
      </c>
      <c r="K20" s="314"/>
      <c r="L20" s="314"/>
      <c r="M20" s="315"/>
      <c r="N20" s="40">
        <v>4</v>
      </c>
      <c r="O20" s="40">
        <v>8</v>
      </c>
      <c r="P20" s="41">
        <f t="shared" ref="P20:P28" si="1">IF(G20="","",IF(G20&gt;=0,G20))</f>
        <v>0</v>
      </c>
      <c r="Q20" s="21" t="str">
        <f t="shared" ref="Q20:Q28" si="2">IF(N20&lt;3,"",IF(N20=5,"TO",IF(N20=4,"S",IF(N20=3,IF(F20=1,"PP","PO")))))</f>
        <v>S</v>
      </c>
      <c r="R20" s="44"/>
      <c r="S20" s="43">
        <f t="shared" ref="S20:S28" si="3">IF(N20=F20,"",IF(N20&gt;F20,1,""))</f>
        <v>1</v>
      </c>
      <c r="T20" s="2"/>
    </row>
    <row r="21" spans="1:20" ht="48" customHeight="1" thickBot="1">
      <c r="A21" s="188" t="s">
        <v>59</v>
      </c>
      <c r="B21" s="208" t="str">
        <f>'FORMAZIONE SQ.ROSSA REC'!B21</f>
        <v>DENTONE GIACOMO</v>
      </c>
      <c r="C21" s="209"/>
      <c r="D21" s="209"/>
      <c r="E21" s="312"/>
      <c r="F21" s="40">
        <v>4</v>
      </c>
      <c r="G21" s="40">
        <v>10</v>
      </c>
      <c r="H21" s="41">
        <f t="shared" si="0"/>
        <v>0</v>
      </c>
      <c r="I21" s="21" t="str">
        <f>IF(F21&lt;3,"",IF(F21=5,"TO",IF(F21=4,"S",IF(F21=3,IF(N21=1,"PP","PO")))))</f>
        <v>S</v>
      </c>
      <c r="J21" s="313" t="str">
        <f>'FORMAZIONE SQ.BLU REC '!B21</f>
        <v>GALLUCCIO GABRIELE</v>
      </c>
      <c r="K21" s="314"/>
      <c r="L21" s="314"/>
      <c r="M21" s="315"/>
      <c r="N21" s="40">
        <v>0</v>
      </c>
      <c r="O21" s="40">
        <v>0</v>
      </c>
      <c r="P21" s="41">
        <f t="shared" si="1"/>
        <v>10</v>
      </c>
      <c r="Q21" s="21" t="str">
        <f t="shared" si="2"/>
        <v/>
      </c>
      <c r="R21" s="44">
        <f>IF(F21=N21,"",IF(F21&gt;N21,1,""))</f>
        <v>1</v>
      </c>
      <c r="S21" s="43" t="str">
        <f t="shared" si="3"/>
        <v/>
      </c>
      <c r="T21" s="2"/>
    </row>
    <row r="22" spans="1:20" ht="48" customHeight="1" thickBot="1">
      <c r="A22" s="188" t="s">
        <v>52</v>
      </c>
      <c r="B22" s="208" t="str">
        <f>'FORMAZIONE SQ.ROSSA REC'!B22</f>
        <v>MIMOUNI  OMAR</v>
      </c>
      <c r="C22" s="209"/>
      <c r="D22" s="209"/>
      <c r="E22" s="312"/>
      <c r="F22" s="40">
        <v>0</v>
      </c>
      <c r="G22" s="40">
        <v>0</v>
      </c>
      <c r="H22" s="41">
        <f t="shared" si="0"/>
        <v>8</v>
      </c>
      <c r="I22" s="21" t="str">
        <f>IF(F22&lt;3,"",IF(F22=5,"TO",IF(F22=4,"S",IF(F22=3,IF(N22=1,"PP","PO")))))</f>
        <v/>
      </c>
      <c r="J22" s="313" t="str">
        <f>'FORMAZIONE SQ.BLU REC '!B22</f>
        <v>GOLBAN NICOLAE</v>
      </c>
      <c r="K22" s="314"/>
      <c r="L22" s="314"/>
      <c r="M22" s="315"/>
      <c r="N22" s="40">
        <v>4</v>
      </c>
      <c r="O22" s="40">
        <v>8</v>
      </c>
      <c r="P22" s="41">
        <f t="shared" si="1"/>
        <v>0</v>
      </c>
      <c r="Q22" s="21" t="str">
        <f t="shared" si="2"/>
        <v>S</v>
      </c>
      <c r="R22" s="44" t="str">
        <f t="shared" ref="R22:R28" si="4">IF(F22=N22,"",IF(F22&gt;N22,1,""))</f>
        <v/>
      </c>
      <c r="S22" s="43">
        <f t="shared" si="3"/>
        <v>1</v>
      </c>
      <c r="T22" s="2"/>
    </row>
    <row r="23" spans="1:20" ht="48" customHeight="1" thickBot="1">
      <c r="A23" s="188" t="s">
        <v>53</v>
      </c>
      <c r="B23" s="208" t="str">
        <f>'FORMAZIONE SQ.ROSSA REC'!B23</f>
        <v>CECCARINI  SAVERIO</v>
      </c>
      <c r="C23" s="209"/>
      <c r="D23" s="209"/>
      <c r="E23" s="312"/>
      <c r="F23" s="40">
        <v>0</v>
      </c>
      <c r="G23" s="40">
        <v>12</v>
      </c>
      <c r="H23" s="41">
        <f t="shared" si="0"/>
        <v>15</v>
      </c>
      <c r="I23" s="21"/>
      <c r="J23" s="313" t="str">
        <f>'FORMAZIONE SQ.BLU REC '!B23</f>
        <v>KASHAMI MIKAIL</v>
      </c>
      <c r="K23" s="314"/>
      <c r="L23" s="314"/>
      <c r="M23" s="315"/>
      <c r="N23" s="40">
        <v>5</v>
      </c>
      <c r="O23" s="40">
        <v>15</v>
      </c>
      <c r="P23" s="41">
        <f t="shared" si="1"/>
        <v>12</v>
      </c>
      <c r="Q23" s="21" t="str">
        <f t="shared" si="2"/>
        <v>TO</v>
      </c>
      <c r="R23" s="44" t="str">
        <f t="shared" si="4"/>
        <v/>
      </c>
      <c r="S23" s="43">
        <f t="shared" si="3"/>
        <v>1</v>
      </c>
      <c r="T23" s="2"/>
    </row>
    <row r="24" spans="1:20" ht="48" customHeight="1" thickBot="1">
      <c r="A24" s="188" t="s">
        <v>54</v>
      </c>
      <c r="B24" s="208" t="str">
        <f>'FORMAZIONE SQ.ROSSA REC'!B24</f>
        <v>RISTORI LORENZO</v>
      </c>
      <c r="C24" s="209"/>
      <c r="D24" s="209"/>
      <c r="E24" s="312"/>
      <c r="F24" s="40">
        <v>0</v>
      </c>
      <c r="G24" s="40">
        <v>0</v>
      </c>
      <c r="H24" s="41">
        <f t="shared" si="0"/>
        <v>4</v>
      </c>
      <c r="I24" s="21"/>
      <c r="J24" s="313" t="str">
        <f>'FORMAZIONE SQ.BLU REC '!B24</f>
        <v>RUSU VALERIU</v>
      </c>
      <c r="K24" s="314"/>
      <c r="L24" s="314"/>
      <c r="M24" s="315"/>
      <c r="N24" s="40">
        <v>3</v>
      </c>
      <c r="O24" s="40">
        <v>4</v>
      </c>
      <c r="P24" s="41">
        <f t="shared" si="1"/>
        <v>0</v>
      </c>
      <c r="Q24" s="21" t="str">
        <f t="shared" si="2"/>
        <v>PO</v>
      </c>
      <c r="R24" s="44" t="str">
        <f t="shared" si="4"/>
        <v/>
      </c>
      <c r="S24" s="43">
        <f t="shared" si="3"/>
        <v>1</v>
      </c>
      <c r="T24" s="2"/>
    </row>
    <row r="25" spans="1:20" ht="48" customHeight="1" thickBot="1">
      <c r="A25" s="188" t="s">
        <v>55</v>
      </c>
      <c r="B25" s="208" t="str">
        <f>'FORMAZIONE SQ.ROSSA REC'!B25</f>
        <v>IANNATTONI SIMONE</v>
      </c>
      <c r="C25" s="209"/>
      <c r="D25" s="209"/>
      <c r="E25" s="312"/>
      <c r="F25" s="40">
        <v>5</v>
      </c>
      <c r="G25" s="40">
        <v>4</v>
      </c>
      <c r="H25" s="41">
        <f t="shared" si="0"/>
        <v>0</v>
      </c>
      <c r="I25" s="21"/>
      <c r="J25" s="313" t="str">
        <f>'FORMAZIONE SQ.BLU REC '!B25</f>
        <v>CELMARE LIVIO</v>
      </c>
      <c r="K25" s="314"/>
      <c r="L25" s="314"/>
      <c r="M25" s="315"/>
      <c r="N25" s="40">
        <v>0</v>
      </c>
      <c r="O25" s="40">
        <v>0</v>
      </c>
      <c r="P25" s="41">
        <f t="shared" si="1"/>
        <v>4</v>
      </c>
      <c r="Q25" s="21" t="str">
        <f t="shared" si="2"/>
        <v/>
      </c>
      <c r="R25" s="44">
        <f t="shared" si="4"/>
        <v>1</v>
      </c>
      <c r="S25" s="43" t="str">
        <f t="shared" si="3"/>
        <v/>
      </c>
      <c r="T25" s="2"/>
    </row>
    <row r="26" spans="1:20" ht="48" customHeight="1" thickBot="1">
      <c r="A26" s="188" t="s">
        <v>56</v>
      </c>
      <c r="B26" s="208" t="str">
        <f>'FORMAZIONE SQ.ROSSA REC'!B26</f>
        <v>CAPPELLI FRANCESCO</v>
      </c>
      <c r="C26" s="209"/>
      <c r="D26" s="209"/>
      <c r="E26" s="312"/>
      <c r="F26" s="40">
        <v>0</v>
      </c>
      <c r="G26" s="40">
        <v>0</v>
      </c>
      <c r="H26" s="41">
        <f t="shared" si="0"/>
        <v>8</v>
      </c>
      <c r="I26" s="21" t="str">
        <f>IF(F26&lt;3,"",IF(F26=5,"TO",IF(F26=4,"S",IF(F26=3,IF(N26=1,"PP","PO")))))</f>
        <v/>
      </c>
      <c r="J26" s="313" t="str">
        <f>'FORMAZIONE SQ.BLU REC '!B26</f>
        <v>MRISHAI MARTIN</v>
      </c>
      <c r="K26" s="314"/>
      <c r="L26" s="314"/>
      <c r="M26" s="315"/>
      <c r="N26" s="40">
        <v>4</v>
      </c>
      <c r="O26" s="40">
        <v>8</v>
      </c>
      <c r="P26" s="41">
        <f t="shared" si="1"/>
        <v>0</v>
      </c>
      <c r="Q26" s="21" t="str">
        <f t="shared" si="2"/>
        <v>S</v>
      </c>
      <c r="R26" s="44" t="str">
        <f t="shared" si="4"/>
        <v/>
      </c>
      <c r="S26" s="43">
        <f t="shared" si="3"/>
        <v>1</v>
      </c>
      <c r="T26" s="2"/>
    </row>
    <row r="27" spans="1:20" ht="48" customHeight="1" thickBot="1">
      <c r="A27" s="188" t="s">
        <v>57</v>
      </c>
      <c r="B27" s="208">
        <f>'FORMAZIONE SQ.ROSSA REC'!B27</f>
        <v>0</v>
      </c>
      <c r="C27" s="209"/>
      <c r="D27" s="209"/>
      <c r="E27" s="312"/>
      <c r="F27" s="40"/>
      <c r="G27" s="40"/>
      <c r="H27" s="41" t="str">
        <f t="shared" si="0"/>
        <v/>
      </c>
      <c r="I27" s="21"/>
      <c r="J27" s="313">
        <f>'FORMAZIONE SQ.BLU REC '!B27</f>
        <v>0</v>
      </c>
      <c r="K27" s="314"/>
      <c r="L27" s="314"/>
      <c r="M27" s="315"/>
      <c r="N27" s="40"/>
      <c r="O27" s="40"/>
      <c r="P27" s="41" t="str">
        <f t="shared" si="1"/>
        <v/>
      </c>
      <c r="Q27" s="21" t="str">
        <f t="shared" si="2"/>
        <v/>
      </c>
      <c r="R27" s="44" t="str">
        <f t="shared" si="4"/>
        <v/>
      </c>
      <c r="S27" s="43" t="str">
        <f t="shared" si="3"/>
        <v/>
      </c>
      <c r="T27" s="2"/>
    </row>
    <row r="28" spans="1:20" ht="48" customHeight="1" thickBot="1">
      <c r="A28" s="188" t="s">
        <v>58</v>
      </c>
      <c r="B28" s="208" t="str">
        <f>'FORMAZIONE SQ.ROSSA REC'!B28</f>
        <v>KLIMENKO DARIA</v>
      </c>
      <c r="C28" s="209"/>
      <c r="D28" s="209"/>
      <c r="E28" s="312"/>
      <c r="F28" s="40">
        <v>5</v>
      </c>
      <c r="G28" s="40">
        <v>4</v>
      </c>
      <c r="H28" s="41">
        <f t="shared" si="0"/>
        <v>0</v>
      </c>
      <c r="I28" s="21" t="str">
        <f>IF(F28&lt;3,"",IF(F28=5,"TO",IF(F28=4,"S",IF(F28=3,IF(N28=1,"PP","PO")))))</f>
        <v>TO</v>
      </c>
      <c r="J28" s="313" t="str">
        <f>'FORMAZIONE SQ.BLU REC '!B28</f>
        <v>ALBONETTI GIADA</v>
      </c>
      <c r="K28" s="314"/>
      <c r="L28" s="314"/>
      <c r="M28" s="315"/>
      <c r="N28" s="40">
        <v>0</v>
      </c>
      <c r="O28" s="40">
        <v>0</v>
      </c>
      <c r="P28" s="41">
        <f t="shared" si="1"/>
        <v>4</v>
      </c>
      <c r="Q28" s="21" t="str">
        <f t="shared" si="2"/>
        <v/>
      </c>
      <c r="R28" s="44">
        <f t="shared" si="4"/>
        <v>1</v>
      </c>
      <c r="S28" s="43" t="str">
        <f t="shared" si="3"/>
        <v/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40">
        <f>SUM(F19:F28)</f>
        <v>14</v>
      </c>
      <c r="G30" s="40">
        <f>SUM(G19:G28)</f>
        <v>30</v>
      </c>
      <c r="H30" s="204">
        <f>SUM(H19:H28)</f>
        <v>43</v>
      </c>
      <c r="I30" s="205">
        <f>SUM(R19:R28)</f>
        <v>3</v>
      </c>
      <c r="J30" s="318" t="s">
        <v>30</v>
      </c>
      <c r="K30" s="317"/>
      <c r="L30" s="317"/>
      <c r="M30" s="319"/>
      <c r="N30" s="40">
        <f>SUM(N19:N28)</f>
        <v>25</v>
      </c>
      <c r="O30" s="40">
        <f>SUM(O19:O28)</f>
        <v>43</v>
      </c>
      <c r="P30" s="204">
        <f>SUM(P19:P28)</f>
        <v>30</v>
      </c>
      <c r="Q30" s="206">
        <f>SUM(S19:S28)</f>
        <v>6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3</v>
      </c>
      <c r="S31" s="307">
        <f>SUM(S19:S28)</f>
        <v>6</v>
      </c>
      <c r="T31" s="2"/>
    </row>
    <row r="32" spans="1:20" ht="18">
      <c r="A32" s="55"/>
      <c r="B32" s="4"/>
      <c r="C32" s="4"/>
      <c r="D32" s="310" t="str">
        <f>IF(R31=S31,"",IF(R31&gt;S31,B15,J15))</f>
        <v>EMILIA ROMAGNA</v>
      </c>
      <c r="E32" s="311"/>
      <c r="F32" s="311"/>
      <c r="G32" s="311"/>
      <c r="H32" s="311"/>
      <c r="I32" s="311"/>
      <c r="J32" s="311"/>
      <c r="K32" s="311"/>
      <c r="L32" s="311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11"/>
      <c r="E33" s="311"/>
      <c r="F33" s="311"/>
      <c r="G33" s="311"/>
      <c r="H33" s="311"/>
      <c r="I33" s="311"/>
      <c r="J33" s="311"/>
      <c r="K33" s="311"/>
      <c r="L33" s="311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J19:M19"/>
    <mergeCell ref="J28:M28"/>
    <mergeCell ref="B20:E20"/>
    <mergeCell ref="B22:E22"/>
    <mergeCell ref="J22:M22"/>
    <mergeCell ref="B23:E23"/>
    <mergeCell ref="J23:M23"/>
    <mergeCell ref="B24:E24"/>
    <mergeCell ref="J24:M24"/>
    <mergeCell ref="B25:E25"/>
    <mergeCell ref="J27:M27"/>
    <mergeCell ref="J25:M25"/>
    <mergeCell ref="J20:M20"/>
    <mergeCell ref="R31:R34"/>
    <mergeCell ref="A30:E30"/>
    <mergeCell ref="B21:E21"/>
    <mergeCell ref="J21:M21"/>
    <mergeCell ref="J30:M30"/>
    <mergeCell ref="B26:E26"/>
    <mergeCell ref="J26:M26"/>
    <mergeCell ref="B27:E27"/>
    <mergeCell ref="B28:E28"/>
    <mergeCell ref="J17:M18"/>
    <mergeCell ref="N17:N18"/>
    <mergeCell ref="O17:O18"/>
    <mergeCell ref="P17:P18"/>
    <mergeCell ref="J15:L16"/>
    <mergeCell ref="M15:M16"/>
    <mergeCell ref="N15:Q16"/>
    <mergeCell ref="S31:S34"/>
    <mergeCell ref="D32:L33"/>
    <mergeCell ref="B19:E19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R15:S16"/>
    <mergeCell ref="Q17:Q18"/>
    <mergeCell ref="R17:R18"/>
    <mergeCell ref="S17:S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39" type="noConversion"/>
  <pageMargins left="0.78740157480314965" right="0" top="0" bottom="0" header="0" footer="0"/>
  <pageSetup paperSize="9" scale="56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198"/>
  <sheetViews>
    <sheetView view="pageBreakPreview" topLeftCell="A70" zoomScale="30" zoomScaleNormal="25" zoomScaleSheetLayoutView="30" workbookViewId="0">
      <selection activeCell="AD81" sqref="AD81"/>
    </sheetView>
  </sheetViews>
  <sheetFormatPr defaultRowHeight="12.75"/>
  <cols>
    <col min="1" max="1" width="10.85546875" style="131" customWidth="1"/>
    <col min="2" max="4" width="24.7109375" style="131" customWidth="1"/>
    <col min="5" max="6" width="20.7109375" style="131" customWidth="1"/>
    <col min="7" max="7" width="15.7109375" style="131" customWidth="1"/>
    <col min="8" max="9" width="22.7109375" style="131" customWidth="1"/>
    <col min="10" max="10" width="24.140625" style="131" customWidth="1"/>
    <col min="11" max="12" width="15.7109375" style="131" customWidth="1"/>
    <col min="13" max="13" width="29.7109375" style="131" customWidth="1"/>
    <col min="14" max="14" width="15.7109375" style="131" hidden="1" customWidth="1"/>
    <col min="15" max="15" width="15.7109375" style="131" customWidth="1"/>
    <col min="16" max="17" width="24.7109375" style="131" customWidth="1"/>
    <col min="18" max="21" width="20.7109375" style="131" customWidth="1"/>
    <col min="22" max="23" width="22.7109375" style="131" customWidth="1"/>
    <col min="24" max="24" width="25.7109375" style="131" customWidth="1"/>
    <col min="25" max="25" width="36" style="131" customWidth="1"/>
    <col min="26" max="26" width="29.7109375" style="131" customWidth="1"/>
    <col min="27" max="16384" width="9.140625" style="131"/>
  </cols>
  <sheetData>
    <row r="1" spans="1:26" ht="117" customHeight="1">
      <c r="A1" s="130"/>
      <c r="B1" s="372">
        <f ca="1">NOW()</f>
        <v>42350.800224421298</v>
      </c>
      <c r="C1" s="372"/>
      <c r="D1" s="372"/>
      <c r="E1" s="373"/>
      <c r="F1" s="373"/>
      <c r="G1" s="373"/>
      <c r="H1" s="367" t="str">
        <f>'FORMAZIONE SQ.ROSSA REC'!A19</f>
        <v>55 SL</v>
      </c>
      <c r="I1" s="367"/>
      <c r="J1" s="367"/>
      <c r="K1" s="374" t="s">
        <v>38</v>
      </c>
      <c r="L1" s="367"/>
      <c r="M1" s="367"/>
      <c r="N1" s="367"/>
      <c r="O1" s="367"/>
      <c r="P1" s="375" t="s">
        <v>47</v>
      </c>
      <c r="Q1" s="375"/>
      <c r="R1" s="375"/>
      <c r="S1" s="366"/>
      <c r="T1" s="366"/>
      <c r="U1" s="366"/>
      <c r="V1" s="366"/>
      <c r="W1" s="367"/>
      <c r="X1" s="367"/>
      <c r="Y1" s="367"/>
      <c r="Z1" s="367"/>
    </row>
    <row r="2" spans="1:26" ht="4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</row>
    <row r="3" spans="1:26" ht="24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</row>
    <row r="4" spans="1:26" ht="24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</row>
    <row r="5" spans="1:26" ht="90" customHeigh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</row>
    <row r="6" spans="1:26" ht="60" customHeight="1">
      <c r="A6" s="130"/>
      <c r="B6" s="369"/>
      <c r="C6" s="369"/>
      <c r="D6" s="369"/>
      <c r="E6" s="369"/>
      <c r="F6" s="369"/>
      <c r="G6" s="369"/>
      <c r="H6" s="370" t="str">
        <f>'FOGLIO INC RECUPERO'!B15</f>
        <v>TOSCANA</v>
      </c>
      <c r="I6" s="370"/>
      <c r="J6" s="369">
        <v>1</v>
      </c>
      <c r="K6" s="369"/>
      <c r="L6" s="369"/>
      <c r="M6" s="133"/>
      <c r="N6" s="149"/>
      <c r="O6" s="134"/>
      <c r="P6" s="369"/>
      <c r="Q6" s="369"/>
      <c r="R6" s="369"/>
      <c r="S6" s="369"/>
      <c r="T6" s="369"/>
      <c r="U6" s="369"/>
      <c r="V6" s="370" t="str">
        <f>'FOGLIO INC RECUPERO'!J15</f>
        <v>EMILIA ROMAGNA</v>
      </c>
      <c r="W6" s="370"/>
      <c r="X6" s="135"/>
      <c r="Y6" s="371">
        <v>2</v>
      </c>
      <c r="Z6" s="371"/>
    </row>
    <row r="7" spans="1:26" ht="60" customHeight="1">
      <c r="A7" s="130"/>
      <c r="B7" s="369">
        <f>'FOGLIO INC RECUPERO'!B19:E19</f>
        <v>0</v>
      </c>
      <c r="C7" s="369"/>
      <c r="D7" s="369"/>
      <c r="E7" s="369"/>
      <c r="F7" s="369"/>
      <c r="G7" s="369"/>
      <c r="H7" s="370"/>
      <c r="I7" s="370"/>
      <c r="J7" s="369"/>
      <c r="K7" s="369"/>
      <c r="L7" s="369"/>
      <c r="M7" s="133"/>
      <c r="N7" s="150"/>
      <c r="O7" s="136"/>
      <c r="P7" s="369" t="str">
        <f>'FOGLIO INC RECUPERO'!J19</f>
        <v>MACARIE GHEORGHE</v>
      </c>
      <c r="Q7" s="369"/>
      <c r="R7" s="369"/>
      <c r="S7" s="369"/>
      <c r="T7" s="369"/>
      <c r="U7" s="369"/>
      <c r="V7" s="370"/>
      <c r="W7" s="370"/>
      <c r="X7" s="135"/>
      <c r="Y7" s="371"/>
      <c r="Z7" s="371"/>
    </row>
    <row r="8" spans="1:26" ht="60" customHeight="1">
      <c r="A8" s="130"/>
      <c r="B8" s="137"/>
      <c r="C8" s="137"/>
      <c r="D8" s="137"/>
      <c r="E8" s="137"/>
      <c r="F8" s="137"/>
      <c r="G8" s="137"/>
      <c r="H8" s="370"/>
      <c r="I8" s="370"/>
      <c r="J8" s="369"/>
      <c r="K8" s="369"/>
      <c r="L8" s="369"/>
      <c r="M8" s="133"/>
      <c r="N8" s="150"/>
      <c r="O8" s="138"/>
      <c r="P8" s="137"/>
      <c r="Q8" s="137"/>
      <c r="R8" s="137"/>
      <c r="S8" s="137"/>
      <c r="T8" s="137"/>
      <c r="U8" s="137"/>
      <c r="V8" s="370"/>
      <c r="W8" s="370"/>
      <c r="X8" s="135"/>
      <c r="Y8" s="371"/>
      <c r="Z8" s="371"/>
    </row>
    <row r="9" spans="1:26" ht="50.1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17" customHeight="1">
      <c r="A10" s="130"/>
      <c r="B10" s="372">
        <f ca="1">NOW()</f>
        <v>42350.800224421298</v>
      </c>
      <c r="C10" s="372"/>
      <c r="D10" s="372"/>
      <c r="E10" s="373"/>
      <c r="F10" s="373"/>
      <c r="G10" s="373"/>
      <c r="H10" s="367" t="str">
        <f>'FORMAZIONE SQ.ROSSA REC'!A20</f>
        <v>60 GR</v>
      </c>
      <c r="I10" s="367"/>
      <c r="J10" s="367"/>
      <c r="K10" s="374" t="s">
        <v>39</v>
      </c>
      <c r="L10" s="367"/>
      <c r="M10" s="367"/>
      <c r="N10" s="367"/>
      <c r="O10" s="367"/>
      <c r="P10" s="375" t="s">
        <v>47</v>
      </c>
      <c r="Q10" s="375"/>
      <c r="R10" s="375"/>
      <c r="S10" s="366"/>
      <c r="T10" s="366"/>
      <c r="U10" s="366"/>
      <c r="V10" s="366"/>
      <c r="W10" s="367"/>
      <c r="X10" s="367"/>
      <c r="Y10" s="367"/>
      <c r="Z10" s="367"/>
    </row>
    <row r="11" spans="1:26" ht="45" customHeight="1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</row>
    <row r="12" spans="1:26" ht="24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</row>
    <row r="13" spans="1:26" ht="24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</row>
    <row r="14" spans="1:26" ht="90" customHeigh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</row>
    <row r="15" spans="1:26" ht="60" customHeight="1">
      <c r="A15" s="130"/>
      <c r="B15" s="369"/>
      <c r="C15" s="369"/>
      <c r="D15" s="369"/>
      <c r="E15" s="369"/>
      <c r="F15" s="369"/>
      <c r="G15" s="369"/>
      <c r="H15" s="370" t="str">
        <f>'FOGLIO INC RECUPERO'!B15</f>
        <v>TOSCANA</v>
      </c>
      <c r="I15" s="370"/>
      <c r="J15" s="369">
        <v>1</v>
      </c>
      <c r="K15" s="369"/>
      <c r="L15" s="369"/>
      <c r="M15" s="133"/>
      <c r="N15" s="149"/>
      <c r="O15" s="134"/>
      <c r="P15" s="369"/>
      <c r="Q15" s="369"/>
      <c r="R15" s="369"/>
      <c r="S15" s="369"/>
      <c r="T15" s="369"/>
      <c r="U15" s="369"/>
      <c r="V15" s="370" t="str">
        <f>'FOGLIO INC RECUPERO'!J15</f>
        <v>EMILIA ROMAGNA</v>
      </c>
      <c r="W15" s="370"/>
      <c r="X15" s="135"/>
      <c r="Y15" s="371">
        <v>2</v>
      </c>
      <c r="Z15" s="371"/>
    </row>
    <row r="16" spans="1:26" ht="60" customHeight="1">
      <c r="A16" s="130"/>
      <c r="B16" s="369" t="str">
        <f>'FOGLIO INC RECUPERO'!B20:E20</f>
        <v>RISTORI ALESSANDRO</v>
      </c>
      <c r="C16" s="369"/>
      <c r="D16" s="369"/>
      <c r="E16" s="369"/>
      <c r="F16" s="369"/>
      <c r="G16" s="369"/>
      <c r="H16" s="370"/>
      <c r="I16" s="370"/>
      <c r="J16" s="369"/>
      <c r="K16" s="369"/>
      <c r="L16" s="369"/>
      <c r="M16" s="133"/>
      <c r="N16" s="150"/>
      <c r="O16" s="136"/>
      <c r="P16" s="369" t="str">
        <f>'FOGLIO INC RECUPERO'!J20</f>
        <v>ZICCHE MICHELE</v>
      </c>
      <c r="Q16" s="369"/>
      <c r="R16" s="369"/>
      <c r="S16" s="369"/>
      <c r="T16" s="369"/>
      <c r="U16" s="369"/>
      <c r="V16" s="370"/>
      <c r="W16" s="370"/>
      <c r="X16" s="135"/>
      <c r="Y16" s="371"/>
      <c r="Z16" s="371"/>
    </row>
    <row r="17" spans="1:26" ht="60" customHeight="1">
      <c r="A17" s="130"/>
      <c r="B17" s="137"/>
      <c r="C17" s="137"/>
      <c r="D17" s="137"/>
      <c r="E17" s="137"/>
      <c r="F17" s="137"/>
      <c r="G17" s="137"/>
      <c r="H17" s="370"/>
      <c r="I17" s="370"/>
      <c r="J17" s="369"/>
      <c r="K17" s="369"/>
      <c r="L17" s="369"/>
      <c r="M17" s="133"/>
      <c r="N17" s="150"/>
      <c r="O17" s="138"/>
      <c r="P17" s="137"/>
      <c r="Q17" s="137"/>
      <c r="R17" s="137"/>
      <c r="S17" s="137"/>
      <c r="T17" s="137"/>
      <c r="U17" s="137"/>
      <c r="V17" s="370"/>
      <c r="W17" s="370"/>
      <c r="X17" s="135"/>
      <c r="Y17" s="371"/>
      <c r="Z17" s="371"/>
    </row>
    <row r="18" spans="1:26" ht="50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17" customHeight="1">
      <c r="A19" s="130"/>
      <c r="B19" s="372">
        <f ca="1">NOW()</f>
        <v>42350.800224421298</v>
      </c>
      <c r="C19" s="372"/>
      <c r="D19" s="372"/>
      <c r="E19" s="373"/>
      <c r="F19" s="373"/>
      <c r="G19" s="373"/>
      <c r="H19" s="367" t="str">
        <f>'FORMAZIONE SQ.ROSSA REC'!A21</f>
        <v>66SL</v>
      </c>
      <c r="I19" s="367"/>
      <c r="J19" s="367"/>
      <c r="K19" s="374" t="s">
        <v>38</v>
      </c>
      <c r="L19" s="367"/>
      <c r="M19" s="367"/>
      <c r="N19" s="367"/>
      <c r="O19" s="367"/>
      <c r="P19" s="375" t="s">
        <v>47</v>
      </c>
      <c r="Q19" s="375"/>
      <c r="R19" s="375"/>
      <c r="S19" s="366"/>
      <c r="T19" s="366"/>
      <c r="U19" s="366"/>
      <c r="V19" s="366"/>
      <c r="W19" s="367"/>
      <c r="X19" s="367"/>
      <c r="Y19" s="367"/>
      <c r="Z19" s="367"/>
    </row>
    <row r="20" spans="1:26" ht="45" customHeight="1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</row>
    <row r="21" spans="1:26" ht="24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</row>
    <row r="22" spans="1:26" ht="24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</row>
    <row r="23" spans="1:26" ht="90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</row>
    <row r="24" spans="1:26" ht="60" customHeight="1">
      <c r="A24" s="130"/>
      <c r="B24" s="369"/>
      <c r="C24" s="369"/>
      <c r="D24" s="369"/>
      <c r="E24" s="369"/>
      <c r="F24" s="369"/>
      <c r="G24" s="369"/>
      <c r="H24" s="370" t="str">
        <f>'FOGLIO INC RECUPERO'!B15</f>
        <v>TOSCANA</v>
      </c>
      <c r="I24" s="370"/>
      <c r="J24" s="369">
        <v>1</v>
      </c>
      <c r="K24" s="369"/>
      <c r="L24" s="369"/>
      <c r="M24" s="133"/>
      <c r="N24" s="149"/>
      <c r="O24" s="134"/>
      <c r="P24" s="369"/>
      <c r="Q24" s="369"/>
      <c r="R24" s="369"/>
      <c r="S24" s="369"/>
      <c r="T24" s="369"/>
      <c r="U24" s="369"/>
      <c r="V24" s="370" t="str">
        <f>'FOGLIO INC RECUPERO'!J15</f>
        <v>EMILIA ROMAGNA</v>
      </c>
      <c r="W24" s="370"/>
      <c r="X24" s="135"/>
      <c r="Y24" s="371">
        <v>2</v>
      </c>
      <c r="Z24" s="371"/>
    </row>
    <row r="25" spans="1:26" ht="60" customHeight="1">
      <c r="A25" s="130"/>
      <c r="B25" s="369" t="str">
        <f>'FOGLIO INC RECUPERO'!B21:E21</f>
        <v>DENTONE GIACOMO</v>
      </c>
      <c r="C25" s="369"/>
      <c r="D25" s="369"/>
      <c r="E25" s="369"/>
      <c r="F25" s="369"/>
      <c r="G25" s="369"/>
      <c r="H25" s="370"/>
      <c r="I25" s="370"/>
      <c r="J25" s="369"/>
      <c r="K25" s="369"/>
      <c r="L25" s="369"/>
      <c r="M25" s="133"/>
      <c r="N25" s="150"/>
      <c r="O25" s="136"/>
      <c r="P25" s="369" t="str">
        <f>'FOGLIO INC RECUPERO'!J21</f>
        <v>GALLUCCIO GABRIELE</v>
      </c>
      <c r="Q25" s="369"/>
      <c r="R25" s="369"/>
      <c r="S25" s="369"/>
      <c r="T25" s="369"/>
      <c r="U25" s="369"/>
      <c r="V25" s="370"/>
      <c r="W25" s="370"/>
      <c r="X25" s="135"/>
      <c r="Y25" s="371"/>
      <c r="Z25" s="371"/>
    </row>
    <row r="26" spans="1:26" ht="60" customHeight="1">
      <c r="A26" s="130"/>
      <c r="B26" s="137"/>
      <c r="C26" s="137"/>
      <c r="D26" s="137"/>
      <c r="E26" s="137"/>
      <c r="F26" s="137"/>
      <c r="G26" s="137"/>
      <c r="H26" s="370"/>
      <c r="I26" s="370"/>
      <c r="J26" s="369"/>
      <c r="K26" s="369"/>
      <c r="L26" s="369"/>
      <c r="M26" s="133"/>
      <c r="N26" s="150"/>
      <c r="O26" s="138"/>
      <c r="P26" s="137"/>
      <c r="Q26" s="137"/>
      <c r="R26" s="137"/>
      <c r="S26" s="137"/>
      <c r="T26" s="137"/>
      <c r="U26" s="137"/>
      <c r="V26" s="370"/>
      <c r="W26" s="370"/>
      <c r="X26" s="135"/>
      <c r="Y26" s="371"/>
      <c r="Z26" s="371"/>
    </row>
    <row r="27" spans="1:26" ht="50.1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t="117" customHeight="1">
      <c r="A28" s="130"/>
      <c r="B28" s="372">
        <f ca="1">NOW()</f>
        <v>42350.800224421298</v>
      </c>
      <c r="C28" s="372"/>
      <c r="D28" s="372"/>
      <c r="E28" s="373"/>
      <c r="F28" s="373"/>
      <c r="G28" s="373"/>
      <c r="H28" s="367" t="str">
        <f>'FORMAZIONE SQ.ROSSA REC'!A22</f>
        <v>66 GR</v>
      </c>
      <c r="I28" s="367"/>
      <c r="J28" s="367"/>
      <c r="K28" s="374" t="s">
        <v>38</v>
      </c>
      <c r="L28" s="367"/>
      <c r="M28" s="367"/>
      <c r="N28" s="367"/>
      <c r="O28" s="367"/>
      <c r="P28" s="375" t="s">
        <v>47</v>
      </c>
      <c r="Q28" s="375"/>
      <c r="R28" s="375"/>
      <c r="S28" s="366"/>
      <c r="T28" s="366"/>
      <c r="U28" s="366"/>
      <c r="V28" s="366"/>
      <c r="W28" s="367"/>
      <c r="X28" s="367"/>
      <c r="Y28" s="367"/>
      <c r="Z28" s="367"/>
    </row>
    <row r="29" spans="1:26" ht="4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</row>
    <row r="30" spans="1:26" ht="24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</row>
    <row r="31" spans="1:26" ht="24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</row>
    <row r="32" spans="1:26" ht="90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</row>
    <row r="33" spans="1:26" ht="60" customHeight="1">
      <c r="A33" s="130"/>
      <c r="B33" s="369"/>
      <c r="C33" s="369"/>
      <c r="D33" s="369"/>
      <c r="E33" s="369"/>
      <c r="F33" s="369"/>
      <c r="G33" s="369"/>
      <c r="H33" s="370" t="str">
        <f>'FOGLIO INC RECUPERO'!B15</f>
        <v>TOSCANA</v>
      </c>
      <c r="I33" s="370"/>
      <c r="J33" s="369">
        <v>1</v>
      </c>
      <c r="K33" s="369"/>
      <c r="L33" s="369"/>
      <c r="M33" s="133"/>
      <c r="N33" s="149"/>
      <c r="O33" s="134"/>
      <c r="P33" s="369"/>
      <c r="Q33" s="369"/>
      <c r="R33" s="369"/>
      <c r="S33" s="369"/>
      <c r="T33" s="369"/>
      <c r="U33" s="369"/>
      <c r="V33" s="370" t="str">
        <f>'FOGLIO INC RECUPERO'!J15</f>
        <v>EMILIA ROMAGNA</v>
      </c>
      <c r="W33" s="370"/>
      <c r="X33" s="135"/>
      <c r="Y33" s="371">
        <v>2</v>
      </c>
      <c r="Z33" s="371"/>
    </row>
    <row r="34" spans="1:26" ht="60" customHeight="1">
      <c r="A34" s="130"/>
      <c r="B34" s="369" t="str">
        <f>'FOGLIO INC RECUPERO'!B22:E22</f>
        <v>MIMOUNI  OMAR</v>
      </c>
      <c r="C34" s="369"/>
      <c r="D34" s="369"/>
      <c r="E34" s="369"/>
      <c r="F34" s="369"/>
      <c r="G34" s="369"/>
      <c r="H34" s="370"/>
      <c r="I34" s="370"/>
      <c r="J34" s="369"/>
      <c r="K34" s="369"/>
      <c r="L34" s="369"/>
      <c r="M34" s="133"/>
      <c r="N34" s="150"/>
      <c r="O34" s="136"/>
      <c r="P34" s="369" t="str">
        <f>'FOGLIO INC RECUPERO'!J22</f>
        <v>GOLBAN NICOLAE</v>
      </c>
      <c r="Q34" s="369"/>
      <c r="R34" s="369"/>
      <c r="S34" s="369"/>
      <c r="T34" s="369"/>
      <c r="U34" s="369"/>
      <c r="V34" s="370"/>
      <c r="W34" s="370"/>
      <c r="X34" s="135"/>
      <c r="Y34" s="371"/>
      <c r="Z34" s="371"/>
    </row>
    <row r="35" spans="1:26" ht="60" customHeight="1">
      <c r="A35" s="130"/>
      <c r="B35" s="137"/>
      <c r="C35" s="137"/>
      <c r="D35" s="137"/>
      <c r="E35" s="137"/>
      <c r="F35" s="137"/>
      <c r="G35" s="137"/>
      <c r="H35" s="370"/>
      <c r="I35" s="370"/>
      <c r="J35" s="369"/>
      <c r="K35" s="369"/>
      <c r="L35" s="369"/>
      <c r="M35" s="133"/>
      <c r="N35" s="150"/>
      <c r="O35" s="138"/>
      <c r="P35" s="137"/>
      <c r="Q35" s="137"/>
      <c r="R35" s="137"/>
      <c r="S35" s="137"/>
      <c r="T35" s="137"/>
      <c r="U35" s="137"/>
      <c r="V35" s="370"/>
      <c r="W35" s="370"/>
      <c r="X35" s="135"/>
      <c r="Y35" s="371"/>
      <c r="Z35" s="371"/>
    </row>
    <row r="36" spans="1:26" ht="50.1" customHeight="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17" customHeight="1">
      <c r="A37" s="130"/>
      <c r="B37" s="372">
        <f ca="1">NOW()</f>
        <v>42350.800224421298</v>
      </c>
      <c r="C37" s="372"/>
      <c r="D37" s="372"/>
      <c r="E37" s="373"/>
      <c r="F37" s="373"/>
      <c r="G37" s="373"/>
      <c r="H37" s="367" t="str">
        <f>'FORMAZIONE SQ.ROSSA REC'!A23</f>
        <v>74 SL</v>
      </c>
      <c r="I37" s="367"/>
      <c r="J37" s="367"/>
      <c r="K37" s="374" t="str">
        <f>[2]tabellone!$H$8</f>
        <v>SL</v>
      </c>
      <c r="L37" s="367"/>
      <c r="M37" s="367"/>
      <c r="N37" s="367"/>
      <c r="O37" s="367"/>
      <c r="P37" s="375" t="s">
        <v>47</v>
      </c>
      <c r="Q37" s="375"/>
      <c r="R37" s="375"/>
      <c r="S37" s="366"/>
      <c r="T37" s="366"/>
      <c r="U37" s="366"/>
      <c r="V37" s="366"/>
      <c r="W37" s="367"/>
      <c r="X37" s="367"/>
      <c r="Y37" s="367"/>
      <c r="Z37" s="367"/>
    </row>
    <row r="38" spans="1:26" ht="4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</row>
    <row r="39" spans="1:26" ht="24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</row>
    <row r="40" spans="1:26" ht="24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</row>
    <row r="41" spans="1:26" ht="90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</row>
    <row r="42" spans="1:26" ht="60" customHeight="1">
      <c r="A42" s="130"/>
      <c r="B42" s="369"/>
      <c r="C42" s="369"/>
      <c r="D42" s="369"/>
      <c r="E42" s="369"/>
      <c r="F42" s="369"/>
      <c r="G42" s="369"/>
      <c r="H42" s="370" t="str">
        <f>'FOGLIO INC RECUPERO'!B15</f>
        <v>TOSCANA</v>
      </c>
      <c r="I42" s="370"/>
      <c r="J42" s="369">
        <v>1</v>
      </c>
      <c r="K42" s="369"/>
      <c r="L42" s="369"/>
      <c r="M42" s="133"/>
      <c r="N42" s="149"/>
      <c r="O42" s="134"/>
      <c r="P42" s="369"/>
      <c r="Q42" s="369"/>
      <c r="R42" s="369"/>
      <c r="S42" s="369"/>
      <c r="T42" s="369"/>
      <c r="U42" s="369"/>
      <c r="V42" s="370" t="str">
        <f>'FOGLIO INC RECUPERO'!J15</f>
        <v>EMILIA ROMAGNA</v>
      </c>
      <c r="W42" s="370"/>
      <c r="X42" s="135"/>
      <c r="Y42" s="371">
        <v>2</v>
      </c>
      <c r="Z42" s="371"/>
    </row>
    <row r="43" spans="1:26" ht="60" customHeight="1">
      <c r="A43" s="130"/>
      <c r="B43" s="369" t="str">
        <f>'FOGLIO INC RECUPERO'!B23:E23</f>
        <v>CECCARINI  SAVERIO</v>
      </c>
      <c r="C43" s="369"/>
      <c r="D43" s="369"/>
      <c r="E43" s="369"/>
      <c r="F43" s="369"/>
      <c r="G43" s="369"/>
      <c r="H43" s="370"/>
      <c r="I43" s="370"/>
      <c r="J43" s="369"/>
      <c r="K43" s="369"/>
      <c r="L43" s="369"/>
      <c r="M43" s="133"/>
      <c r="N43" s="150"/>
      <c r="O43" s="136"/>
      <c r="P43" s="369" t="str">
        <f>'FOGLIO INC RECUPERO'!J23</f>
        <v>KASHAMI MIKAIL</v>
      </c>
      <c r="Q43" s="369"/>
      <c r="R43" s="369"/>
      <c r="S43" s="369"/>
      <c r="T43" s="369"/>
      <c r="U43" s="369"/>
      <c r="V43" s="370"/>
      <c r="W43" s="370"/>
      <c r="X43" s="135"/>
      <c r="Y43" s="371"/>
      <c r="Z43" s="371"/>
    </row>
    <row r="44" spans="1:26" ht="60" customHeight="1">
      <c r="A44" s="130"/>
      <c r="B44" s="137"/>
      <c r="C44" s="137"/>
      <c r="D44" s="137"/>
      <c r="E44" s="137"/>
      <c r="F44" s="137"/>
      <c r="G44" s="137"/>
      <c r="H44" s="370"/>
      <c r="I44" s="370"/>
      <c r="J44" s="369"/>
      <c r="K44" s="369"/>
      <c r="L44" s="369"/>
      <c r="M44" s="133"/>
      <c r="N44" s="150"/>
      <c r="O44" s="138"/>
      <c r="P44" s="137"/>
      <c r="Q44" s="137"/>
      <c r="R44" s="137"/>
      <c r="S44" s="137"/>
      <c r="T44" s="137"/>
      <c r="U44" s="137"/>
      <c r="V44" s="370"/>
      <c r="W44" s="370"/>
      <c r="X44" s="135"/>
      <c r="Y44" s="371"/>
      <c r="Z44" s="371"/>
    </row>
    <row r="45" spans="1:26" ht="50.1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ht="117" customHeight="1">
      <c r="A46" s="130"/>
      <c r="B46" s="372">
        <f ca="1">NOW()</f>
        <v>42350.800224421298</v>
      </c>
      <c r="C46" s="372"/>
      <c r="D46" s="372"/>
      <c r="E46" s="373"/>
      <c r="F46" s="373"/>
      <c r="G46" s="373"/>
      <c r="H46" s="367" t="str">
        <f>'FORMAZIONE SQ.ROSSA REC'!A24</f>
        <v>74 GR</v>
      </c>
      <c r="I46" s="367"/>
      <c r="J46" s="367"/>
      <c r="K46" s="374" t="s">
        <v>38</v>
      </c>
      <c r="L46" s="367"/>
      <c r="M46" s="367"/>
      <c r="N46" s="367"/>
      <c r="O46" s="367"/>
      <c r="P46" s="375" t="s">
        <v>47</v>
      </c>
      <c r="Q46" s="375"/>
      <c r="R46" s="375"/>
      <c r="S46" s="366"/>
      <c r="T46" s="366"/>
      <c r="U46" s="366"/>
      <c r="V46" s="366"/>
      <c r="W46" s="367"/>
      <c r="X46" s="367"/>
      <c r="Y46" s="367"/>
      <c r="Z46" s="367"/>
    </row>
    <row r="47" spans="1:26" ht="4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ht="24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</row>
    <row r="49" spans="1:26" ht="24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</row>
    <row r="50" spans="1:26" ht="90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</row>
    <row r="51" spans="1:26" ht="60" customHeight="1">
      <c r="A51" s="130"/>
      <c r="B51" s="369"/>
      <c r="C51" s="369"/>
      <c r="D51" s="369"/>
      <c r="E51" s="369"/>
      <c r="F51" s="369"/>
      <c r="G51" s="369"/>
      <c r="H51" s="370" t="str">
        <f>'FOGLIO INC RECUPERO'!B15</f>
        <v>TOSCANA</v>
      </c>
      <c r="I51" s="370"/>
      <c r="J51" s="369">
        <v>1</v>
      </c>
      <c r="K51" s="369"/>
      <c r="L51" s="369"/>
      <c r="M51" s="133"/>
      <c r="N51" s="149"/>
      <c r="O51" s="134"/>
      <c r="P51" s="369"/>
      <c r="Q51" s="369"/>
      <c r="R51" s="369"/>
      <c r="S51" s="369"/>
      <c r="T51" s="369"/>
      <c r="U51" s="369"/>
      <c r="V51" s="370" t="str">
        <f>'FOGLIO INC RECUPERO'!J15</f>
        <v>EMILIA ROMAGNA</v>
      </c>
      <c r="W51" s="370"/>
      <c r="X51" s="135"/>
      <c r="Y51" s="371">
        <v>2</v>
      </c>
      <c r="Z51" s="371"/>
    </row>
    <row r="52" spans="1:26" ht="60" customHeight="1">
      <c r="A52" s="130"/>
      <c r="B52" s="369" t="str">
        <f>'FOGLIO INC RECUPERO'!B24:E24</f>
        <v>RISTORI LORENZO</v>
      </c>
      <c r="C52" s="369"/>
      <c r="D52" s="369"/>
      <c r="E52" s="369"/>
      <c r="F52" s="369"/>
      <c r="G52" s="369"/>
      <c r="H52" s="370"/>
      <c r="I52" s="370"/>
      <c r="J52" s="369"/>
      <c r="K52" s="369"/>
      <c r="L52" s="369"/>
      <c r="M52" s="133"/>
      <c r="N52" s="150"/>
      <c r="O52" s="136"/>
      <c r="P52" s="369" t="str">
        <f>'FOGLIO INC RECUPERO'!J24</f>
        <v>RUSU VALERIU</v>
      </c>
      <c r="Q52" s="369"/>
      <c r="R52" s="369"/>
      <c r="S52" s="369"/>
      <c r="T52" s="369"/>
      <c r="U52" s="369"/>
      <c r="V52" s="370"/>
      <c r="W52" s="370"/>
      <c r="X52" s="135"/>
      <c r="Y52" s="371"/>
      <c r="Z52" s="371"/>
    </row>
    <row r="53" spans="1:26" ht="60" customHeight="1">
      <c r="A53" s="130"/>
      <c r="B53" s="137"/>
      <c r="C53" s="137"/>
      <c r="D53" s="137"/>
      <c r="E53" s="137"/>
      <c r="F53" s="137"/>
      <c r="G53" s="137"/>
      <c r="H53" s="370"/>
      <c r="I53" s="370"/>
      <c r="J53" s="369"/>
      <c r="K53" s="369"/>
      <c r="L53" s="369"/>
      <c r="M53" s="133"/>
      <c r="N53" s="150"/>
      <c r="O53" s="138"/>
      <c r="P53" s="137"/>
      <c r="Q53" s="137"/>
      <c r="R53" s="137"/>
      <c r="S53" s="137"/>
      <c r="T53" s="137"/>
      <c r="U53" s="137"/>
      <c r="V53" s="370"/>
      <c r="W53" s="370"/>
      <c r="X53" s="135"/>
      <c r="Y53" s="371"/>
      <c r="Z53" s="371"/>
    </row>
    <row r="54" spans="1:26" ht="50.1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ht="117" customHeight="1">
      <c r="A55" s="130"/>
      <c r="B55" s="372">
        <f ca="1">NOW()</f>
        <v>42350.800224421298</v>
      </c>
      <c r="C55" s="372"/>
      <c r="D55" s="372"/>
      <c r="E55" s="373"/>
      <c r="F55" s="373"/>
      <c r="G55" s="373"/>
      <c r="H55" s="367" t="str">
        <f>'FORMAZIONE SQ.ROSSA REC'!A25</f>
        <v>84 SL</v>
      </c>
      <c r="I55" s="367"/>
      <c r="J55" s="367"/>
      <c r="K55" s="374" t="s">
        <v>38</v>
      </c>
      <c r="L55" s="367"/>
      <c r="M55" s="367"/>
      <c r="N55" s="367"/>
      <c r="O55" s="367"/>
      <c r="P55" s="375" t="s">
        <v>47</v>
      </c>
      <c r="Q55" s="375"/>
      <c r="R55" s="375"/>
      <c r="S55" s="366"/>
      <c r="T55" s="366"/>
      <c r="U55" s="366"/>
      <c r="V55" s="366"/>
      <c r="W55" s="367"/>
      <c r="X55" s="367"/>
      <c r="Y55" s="367"/>
      <c r="Z55" s="367"/>
    </row>
    <row r="56" spans="1:26" ht="4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</row>
    <row r="57" spans="1:26" ht="24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</row>
    <row r="58" spans="1:26" ht="24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</row>
    <row r="59" spans="1:26" ht="90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</row>
    <row r="60" spans="1:26" ht="60" customHeight="1">
      <c r="A60" s="130"/>
      <c r="B60" s="369"/>
      <c r="C60" s="369"/>
      <c r="D60" s="369"/>
      <c r="E60" s="369"/>
      <c r="F60" s="369"/>
      <c r="G60" s="369"/>
      <c r="H60" s="370" t="str">
        <f>'FOGLIO INC RECUPERO'!B15</f>
        <v>TOSCANA</v>
      </c>
      <c r="I60" s="370"/>
      <c r="J60" s="369">
        <v>1</v>
      </c>
      <c r="K60" s="369"/>
      <c r="L60" s="369"/>
      <c r="M60" s="133"/>
      <c r="N60" s="149"/>
      <c r="O60" s="134"/>
      <c r="P60" s="369"/>
      <c r="Q60" s="369"/>
      <c r="R60" s="369"/>
      <c r="S60" s="369"/>
      <c r="T60" s="369"/>
      <c r="U60" s="369"/>
      <c r="V60" s="370" t="str">
        <f>'FOGLIO INC RECUPERO'!J15</f>
        <v>EMILIA ROMAGNA</v>
      </c>
      <c r="W60" s="370"/>
      <c r="X60" s="135"/>
      <c r="Y60" s="371">
        <v>2</v>
      </c>
      <c r="Z60" s="371"/>
    </row>
    <row r="61" spans="1:26" ht="60" customHeight="1">
      <c r="A61" s="130"/>
      <c r="B61" s="369" t="str">
        <f>'FOGLIO INC RECUPERO'!B25:E25</f>
        <v>IANNATTONI SIMONE</v>
      </c>
      <c r="C61" s="369"/>
      <c r="D61" s="369"/>
      <c r="E61" s="369"/>
      <c r="F61" s="369"/>
      <c r="G61" s="369"/>
      <c r="H61" s="370"/>
      <c r="I61" s="370"/>
      <c r="J61" s="369"/>
      <c r="K61" s="369"/>
      <c r="L61" s="369"/>
      <c r="M61" s="133"/>
      <c r="N61" s="150"/>
      <c r="O61" s="136"/>
      <c r="P61" s="369" t="str">
        <f>'FOGLIO INC RECUPERO'!J25</f>
        <v>CELMARE LIVIO</v>
      </c>
      <c r="Q61" s="369"/>
      <c r="R61" s="369"/>
      <c r="S61" s="369"/>
      <c r="T61" s="369"/>
      <c r="U61" s="369"/>
      <c r="V61" s="370"/>
      <c r="W61" s="370"/>
      <c r="X61" s="135"/>
      <c r="Y61" s="371"/>
      <c r="Z61" s="371"/>
    </row>
    <row r="62" spans="1:26" ht="60" customHeight="1">
      <c r="A62" s="130"/>
      <c r="B62" s="137"/>
      <c r="C62" s="137"/>
      <c r="D62" s="137"/>
      <c r="E62" s="137"/>
      <c r="F62" s="137"/>
      <c r="G62" s="137"/>
      <c r="H62" s="370"/>
      <c r="I62" s="370"/>
      <c r="J62" s="369"/>
      <c r="K62" s="369"/>
      <c r="L62" s="369"/>
      <c r="M62" s="133"/>
      <c r="N62" s="150"/>
      <c r="O62" s="138"/>
      <c r="P62" s="137"/>
      <c r="Q62" s="137"/>
      <c r="R62" s="137"/>
      <c r="S62" s="137"/>
      <c r="T62" s="137"/>
      <c r="U62" s="137"/>
      <c r="V62" s="370"/>
      <c r="W62" s="370"/>
      <c r="X62" s="135"/>
      <c r="Y62" s="371"/>
      <c r="Z62" s="371"/>
    </row>
    <row r="63" spans="1:26" ht="50.1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17" customHeight="1">
      <c r="A64" s="130"/>
      <c r="B64" s="372">
        <f ca="1">NOW()</f>
        <v>42350.800224421298</v>
      </c>
      <c r="C64" s="372"/>
      <c r="D64" s="372"/>
      <c r="E64" s="373"/>
      <c r="F64" s="373"/>
      <c r="G64" s="373"/>
      <c r="H64" s="367" t="str">
        <f>'FORMAZIONE SQ.ROSSA REC'!A26</f>
        <v>100 GR</v>
      </c>
      <c r="I64" s="367"/>
      <c r="J64" s="367"/>
      <c r="K64" s="374" t="s">
        <v>38</v>
      </c>
      <c r="L64" s="367"/>
      <c r="M64" s="367"/>
      <c r="N64" s="367"/>
      <c r="O64" s="367"/>
      <c r="P64" s="375" t="s">
        <v>47</v>
      </c>
      <c r="Q64" s="375"/>
      <c r="R64" s="375"/>
      <c r="S64" s="366"/>
      <c r="T64" s="366"/>
      <c r="U64" s="366"/>
      <c r="V64" s="366"/>
      <c r="W64" s="367"/>
      <c r="X64" s="367"/>
      <c r="Y64" s="367"/>
      <c r="Z64" s="367"/>
    </row>
    <row r="65" spans="1:26" ht="4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</row>
    <row r="66" spans="1:26" ht="24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</row>
    <row r="67" spans="1:26" ht="24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</row>
    <row r="68" spans="1:26" ht="90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</row>
    <row r="69" spans="1:26" ht="60" customHeight="1">
      <c r="A69" s="130"/>
      <c r="B69" s="369"/>
      <c r="C69" s="369"/>
      <c r="D69" s="369"/>
      <c r="E69" s="369"/>
      <c r="F69" s="369"/>
      <c r="G69" s="369"/>
      <c r="H69" s="370" t="str">
        <f>'FOGLIO INC RECUPERO'!B15</f>
        <v>TOSCANA</v>
      </c>
      <c r="I69" s="370"/>
      <c r="J69" s="369">
        <v>1</v>
      </c>
      <c r="K69" s="369"/>
      <c r="L69" s="369"/>
      <c r="M69" s="133"/>
      <c r="N69" s="149"/>
      <c r="O69" s="134"/>
      <c r="P69" s="369"/>
      <c r="Q69" s="369"/>
      <c r="R69" s="369"/>
      <c r="S69" s="369"/>
      <c r="T69" s="369"/>
      <c r="U69" s="369"/>
      <c r="V69" s="370" t="str">
        <f>'FOGLIO INC RECUPERO'!J15</f>
        <v>EMILIA ROMAGNA</v>
      </c>
      <c r="W69" s="370"/>
      <c r="X69" s="135"/>
      <c r="Y69" s="371">
        <v>2</v>
      </c>
      <c r="Z69" s="371"/>
    </row>
    <row r="70" spans="1:26" ht="60" customHeight="1">
      <c r="A70" s="130"/>
      <c r="B70" s="369" t="str">
        <f>'FOGLIO INC RECUPERO'!B26:E26</f>
        <v>CAPPELLI FRANCESCO</v>
      </c>
      <c r="C70" s="369"/>
      <c r="D70" s="369"/>
      <c r="E70" s="369"/>
      <c r="F70" s="369"/>
      <c r="G70" s="369"/>
      <c r="H70" s="370"/>
      <c r="I70" s="370"/>
      <c r="J70" s="369"/>
      <c r="K70" s="369"/>
      <c r="L70" s="369"/>
      <c r="M70" s="133"/>
      <c r="N70" s="150"/>
      <c r="O70" s="136"/>
      <c r="P70" s="369" t="str">
        <f>'FOGLIO INC RECUPERO'!J26</f>
        <v>MRISHAI MARTIN</v>
      </c>
      <c r="Q70" s="369"/>
      <c r="R70" s="369"/>
      <c r="S70" s="369"/>
      <c r="T70" s="369"/>
      <c r="U70" s="369"/>
      <c r="V70" s="370"/>
      <c r="W70" s="370"/>
      <c r="X70" s="135"/>
      <c r="Y70" s="371"/>
      <c r="Z70" s="371"/>
    </row>
    <row r="71" spans="1:26" ht="60" customHeight="1">
      <c r="A71" s="130"/>
      <c r="B71" s="137"/>
      <c r="C71" s="137"/>
      <c r="D71" s="137"/>
      <c r="E71" s="137"/>
      <c r="F71" s="137"/>
      <c r="G71" s="137"/>
      <c r="H71" s="370"/>
      <c r="I71" s="370"/>
      <c r="J71" s="369"/>
      <c r="K71" s="369"/>
      <c r="L71" s="369"/>
      <c r="M71" s="133"/>
      <c r="N71" s="150"/>
      <c r="O71" s="138"/>
      <c r="P71" s="137"/>
      <c r="Q71" s="137"/>
      <c r="R71" s="137"/>
      <c r="S71" s="137"/>
      <c r="T71" s="137"/>
      <c r="U71" s="137"/>
      <c r="V71" s="370"/>
      <c r="W71" s="370"/>
      <c r="X71" s="135"/>
      <c r="Y71" s="371"/>
      <c r="Z71" s="371"/>
    </row>
    <row r="72" spans="1:26" ht="50.1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spans="1:26" ht="117" customHeight="1">
      <c r="A73" s="130"/>
      <c r="B73" s="372">
        <f ca="1">NOW()</f>
        <v>42350.800224421298</v>
      </c>
      <c r="C73" s="372"/>
      <c r="D73" s="372"/>
      <c r="E73" s="373"/>
      <c r="F73" s="373"/>
      <c r="G73" s="373"/>
      <c r="H73" s="367" t="str">
        <f>'FORMAZIONE SQ.ROSSA REC'!A27</f>
        <v>51 LF</v>
      </c>
      <c r="I73" s="367"/>
      <c r="J73" s="367"/>
      <c r="K73" s="374" t="s">
        <v>38</v>
      </c>
      <c r="L73" s="367"/>
      <c r="M73" s="367"/>
      <c r="N73" s="367"/>
      <c r="O73" s="367"/>
      <c r="P73" s="375" t="s">
        <v>47</v>
      </c>
      <c r="Q73" s="375"/>
      <c r="R73" s="375"/>
      <c r="S73" s="366"/>
      <c r="T73" s="366"/>
      <c r="U73" s="366"/>
      <c r="V73" s="366"/>
      <c r="W73" s="367"/>
      <c r="X73" s="367"/>
      <c r="Y73" s="367"/>
      <c r="Z73" s="367"/>
    </row>
    <row r="74" spans="1:26" ht="4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</row>
    <row r="75" spans="1:26" ht="24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</row>
    <row r="76" spans="1:26" ht="24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</row>
    <row r="77" spans="1:26" ht="90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</row>
    <row r="78" spans="1:26" ht="60" customHeight="1">
      <c r="A78" s="130"/>
      <c r="B78" s="369"/>
      <c r="C78" s="369"/>
      <c r="D78" s="369"/>
      <c r="E78" s="369"/>
      <c r="F78" s="369"/>
      <c r="G78" s="369"/>
      <c r="H78" s="370" t="str">
        <f>'FOGLIO INC RECUPERO'!B15</f>
        <v>TOSCANA</v>
      </c>
      <c r="I78" s="370"/>
      <c r="J78" s="369">
        <v>1</v>
      </c>
      <c r="K78" s="369"/>
      <c r="L78" s="369"/>
      <c r="M78" s="133"/>
      <c r="N78" s="149"/>
      <c r="O78" s="134"/>
      <c r="P78" s="369"/>
      <c r="Q78" s="369"/>
      <c r="R78" s="369"/>
      <c r="S78" s="369"/>
      <c r="T78" s="369"/>
      <c r="U78" s="369"/>
      <c r="V78" s="370" t="str">
        <f>'FOGLIO INC RECUPERO'!J15</f>
        <v>EMILIA ROMAGNA</v>
      </c>
      <c r="W78" s="370"/>
      <c r="X78" s="135"/>
      <c r="Y78" s="371">
        <v>2</v>
      </c>
      <c r="Z78" s="371"/>
    </row>
    <row r="79" spans="1:26" ht="60" customHeight="1">
      <c r="A79" s="130"/>
      <c r="B79" s="369">
        <f>'FOGLIO INC RECUPERO'!B27:E27</f>
        <v>0</v>
      </c>
      <c r="C79" s="369"/>
      <c r="D79" s="369"/>
      <c r="E79" s="369"/>
      <c r="F79" s="369"/>
      <c r="G79" s="369"/>
      <c r="H79" s="370"/>
      <c r="I79" s="370"/>
      <c r="J79" s="369"/>
      <c r="K79" s="369"/>
      <c r="L79" s="369"/>
      <c r="M79" s="133"/>
      <c r="N79" s="150"/>
      <c r="O79" s="136"/>
      <c r="P79" s="369">
        <f>'FOGLIO INC RECUPERO'!J27</f>
        <v>0</v>
      </c>
      <c r="Q79" s="369"/>
      <c r="R79" s="369"/>
      <c r="S79" s="369"/>
      <c r="T79" s="369"/>
      <c r="U79" s="369"/>
      <c r="V79" s="370"/>
      <c r="W79" s="370"/>
      <c r="X79" s="135"/>
      <c r="Y79" s="371"/>
      <c r="Z79" s="371"/>
    </row>
    <row r="80" spans="1:26" ht="60" customHeight="1">
      <c r="A80" s="130"/>
      <c r="B80" s="137"/>
      <c r="C80" s="137"/>
      <c r="D80" s="137"/>
      <c r="E80" s="137"/>
      <c r="F80" s="137"/>
      <c r="G80" s="137"/>
      <c r="H80" s="370"/>
      <c r="I80" s="370"/>
      <c r="J80" s="369"/>
      <c r="K80" s="369"/>
      <c r="L80" s="369"/>
      <c r="M80" s="133"/>
      <c r="N80" s="150"/>
      <c r="O80" s="138"/>
      <c r="P80" s="137"/>
      <c r="Q80" s="137"/>
      <c r="R80" s="137"/>
      <c r="S80" s="137"/>
      <c r="T80" s="137"/>
      <c r="U80" s="137"/>
      <c r="V80" s="370"/>
      <c r="W80" s="370"/>
      <c r="X80" s="135"/>
      <c r="Y80" s="371"/>
      <c r="Z80" s="371"/>
    </row>
    <row r="81" spans="1:26" ht="50.1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spans="1:26" ht="117" customHeight="1">
      <c r="A82" s="130"/>
      <c r="B82" s="372">
        <f ca="1">NOW()</f>
        <v>42350.800224421298</v>
      </c>
      <c r="C82" s="372"/>
      <c r="D82" s="372"/>
      <c r="E82" s="373"/>
      <c r="F82" s="373"/>
      <c r="G82" s="373"/>
      <c r="H82" s="367" t="str">
        <f>'FORMAZIONE SQ.ROSSA REC'!A28</f>
        <v>63 LF</v>
      </c>
      <c r="I82" s="367"/>
      <c r="J82" s="367"/>
      <c r="K82" s="374" t="s">
        <v>38</v>
      </c>
      <c r="L82" s="367"/>
      <c r="M82" s="367"/>
      <c r="N82" s="367"/>
      <c r="O82" s="367"/>
      <c r="P82" s="375" t="s">
        <v>47</v>
      </c>
      <c r="Q82" s="375"/>
      <c r="R82" s="375"/>
      <c r="S82" s="366"/>
      <c r="T82" s="366"/>
      <c r="U82" s="366"/>
      <c r="V82" s="366"/>
      <c r="W82" s="367"/>
      <c r="X82" s="367"/>
      <c r="Y82" s="367"/>
      <c r="Z82" s="367"/>
    </row>
    <row r="83" spans="1:26" ht="4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</row>
    <row r="84" spans="1:26" ht="24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</row>
    <row r="85" spans="1:26" ht="24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</row>
    <row r="86" spans="1:26" ht="90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</row>
    <row r="87" spans="1:26" ht="60" customHeight="1">
      <c r="A87" s="130"/>
      <c r="B87" s="369"/>
      <c r="C87" s="369"/>
      <c r="D87" s="369"/>
      <c r="E87" s="369"/>
      <c r="F87" s="369"/>
      <c r="G87" s="369"/>
      <c r="H87" s="370" t="str">
        <f>'FOGLIO INC RECUPERO'!B15</f>
        <v>TOSCANA</v>
      </c>
      <c r="I87" s="370"/>
      <c r="J87" s="369">
        <v>1</v>
      </c>
      <c r="K87" s="369"/>
      <c r="L87" s="369"/>
      <c r="M87" s="133"/>
      <c r="N87" s="149"/>
      <c r="O87" s="134"/>
      <c r="P87" s="369"/>
      <c r="Q87" s="369"/>
      <c r="R87" s="369"/>
      <c r="S87" s="369"/>
      <c r="T87" s="369"/>
      <c r="U87" s="369"/>
      <c r="V87" s="370" t="str">
        <f>'FOGLIO INC RECUPERO'!J15</f>
        <v>EMILIA ROMAGNA</v>
      </c>
      <c r="W87" s="370"/>
      <c r="X87" s="135"/>
      <c r="Y87" s="371">
        <v>2</v>
      </c>
      <c r="Z87" s="371"/>
    </row>
    <row r="88" spans="1:26" ht="60" customHeight="1">
      <c r="A88" s="130"/>
      <c r="B88" s="369" t="str">
        <f>'FOGLIO INC RECUPERO'!B28:E28</f>
        <v>KLIMENKO DARIA</v>
      </c>
      <c r="C88" s="369"/>
      <c r="D88" s="369"/>
      <c r="E88" s="369"/>
      <c r="F88" s="369"/>
      <c r="G88" s="369"/>
      <c r="H88" s="370"/>
      <c r="I88" s="370"/>
      <c r="J88" s="369"/>
      <c r="K88" s="369"/>
      <c r="L88" s="369"/>
      <c r="M88" s="133"/>
      <c r="N88" s="150"/>
      <c r="O88" s="136"/>
      <c r="P88" s="369" t="str">
        <f>'FOGLIO INC RECUPERO'!J28</f>
        <v>ALBONETTI GIADA</v>
      </c>
      <c r="Q88" s="369"/>
      <c r="R88" s="369"/>
      <c r="S88" s="369"/>
      <c r="T88" s="369"/>
      <c r="U88" s="369"/>
      <c r="V88" s="370"/>
      <c r="W88" s="370"/>
      <c r="X88" s="135"/>
      <c r="Y88" s="371"/>
      <c r="Z88" s="371"/>
    </row>
    <row r="89" spans="1:26" ht="60" customHeight="1">
      <c r="A89" s="130"/>
      <c r="B89" s="137"/>
      <c r="C89" s="137"/>
      <c r="D89" s="137"/>
      <c r="E89" s="137"/>
      <c r="F89" s="137"/>
      <c r="G89" s="137"/>
      <c r="H89" s="370"/>
      <c r="I89" s="370"/>
      <c r="J89" s="369"/>
      <c r="K89" s="369"/>
      <c r="L89" s="369"/>
      <c r="M89" s="133"/>
      <c r="N89" s="150"/>
      <c r="O89" s="138"/>
      <c r="P89" s="137"/>
      <c r="Q89" s="137"/>
      <c r="R89" s="137"/>
      <c r="S89" s="137"/>
      <c r="T89" s="137"/>
      <c r="U89" s="137"/>
      <c r="V89" s="370"/>
      <c r="W89" s="370"/>
      <c r="X89" s="135"/>
      <c r="Y89" s="371"/>
      <c r="Z89" s="371"/>
    </row>
    <row r="90" spans="1:26" ht="27.95" customHeight="1"/>
    <row r="91" spans="1:26" ht="27.95" customHeight="1"/>
    <row r="92" spans="1:26" ht="27.95" customHeight="1"/>
    <row r="93" spans="1:26" ht="27.95" customHeight="1"/>
    <row r="94" spans="1:26" ht="27.95" customHeight="1"/>
    <row r="95" spans="1:26" ht="27.95" customHeight="1"/>
    <row r="96" spans="1:2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</sheetData>
  <mergeCells count="160">
    <mergeCell ref="B82:D82"/>
    <mergeCell ref="E82:G82"/>
    <mergeCell ref="H82:J82"/>
    <mergeCell ref="K82:O82"/>
    <mergeCell ref="P82:R82"/>
    <mergeCell ref="S82:V82"/>
    <mergeCell ref="W82:Z82"/>
    <mergeCell ref="A83:Z86"/>
    <mergeCell ref="B87:G87"/>
    <mergeCell ref="H87:I89"/>
    <mergeCell ref="J87:L89"/>
    <mergeCell ref="P87:U87"/>
    <mergeCell ref="V87:W89"/>
    <mergeCell ref="Y87:Z89"/>
    <mergeCell ref="B88:G88"/>
    <mergeCell ref="P88:U88"/>
    <mergeCell ref="B73:D73"/>
    <mergeCell ref="E73:G73"/>
    <mergeCell ref="H73:J73"/>
    <mergeCell ref="K73:O73"/>
    <mergeCell ref="P73:R73"/>
    <mergeCell ref="S73:V73"/>
    <mergeCell ref="W73:Z73"/>
    <mergeCell ref="A74:Z77"/>
    <mergeCell ref="B78:G78"/>
    <mergeCell ref="H78:I80"/>
    <mergeCell ref="J78:L80"/>
    <mergeCell ref="P78:U78"/>
    <mergeCell ref="V78:W80"/>
    <mergeCell ref="Y78:Z80"/>
    <mergeCell ref="B79:G79"/>
    <mergeCell ref="P79:U79"/>
    <mergeCell ref="B64:D64"/>
    <mergeCell ref="E64:G64"/>
    <mergeCell ref="H64:J64"/>
    <mergeCell ref="K64:O64"/>
    <mergeCell ref="P64:R64"/>
    <mergeCell ref="S64:V64"/>
    <mergeCell ref="W64:Z64"/>
    <mergeCell ref="A65:Z68"/>
    <mergeCell ref="B69:G69"/>
    <mergeCell ref="H69:I71"/>
    <mergeCell ref="J69:L71"/>
    <mergeCell ref="P69:U69"/>
    <mergeCell ref="V69:W71"/>
    <mergeCell ref="Y69:Z71"/>
    <mergeCell ref="B70:G70"/>
    <mergeCell ref="P70:U70"/>
    <mergeCell ref="V60:W62"/>
    <mergeCell ref="Y60:Z62"/>
    <mergeCell ref="B61:G61"/>
    <mergeCell ref="P61:U61"/>
    <mergeCell ref="B60:G60"/>
    <mergeCell ref="H60:I62"/>
    <mergeCell ref="J60:L62"/>
    <mergeCell ref="P60:U60"/>
    <mergeCell ref="P55:R55"/>
    <mergeCell ref="S55:V55"/>
    <mergeCell ref="W55:Z55"/>
    <mergeCell ref="A56:Z59"/>
    <mergeCell ref="B55:D55"/>
    <mergeCell ref="E55:G55"/>
    <mergeCell ref="H55:J55"/>
    <mergeCell ref="K55:O55"/>
    <mergeCell ref="V51:W53"/>
    <mergeCell ref="Y51:Z53"/>
    <mergeCell ref="B52:G52"/>
    <mergeCell ref="P52:U52"/>
    <mergeCell ref="B51:G51"/>
    <mergeCell ref="H51:I53"/>
    <mergeCell ref="J51:L53"/>
    <mergeCell ref="P51:U51"/>
    <mergeCell ref="P46:R46"/>
    <mergeCell ref="S46:V46"/>
    <mergeCell ref="W46:Z46"/>
    <mergeCell ref="A47:Z50"/>
    <mergeCell ref="B46:D46"/>
    <mergeCell ref="E46:G46"/>
    <mergeCell ref="H46:J46"/>
    <mergeCell ref="K46:O46"/>
    <mergeCell ref="S37:V37"/>
    <mergeCell ref="W37:Z37"/>
    <mergeCell ref="A38:Z41"/>
    <mergeCell ref="P42:U42"/>
    <mergeCell ref="V42:W44"/>
    <mergeCell ref="Y42:Z44"/>
    <mergeCell ref="P43:U43"/>
    <mergeCell ref="B43:G43"/>
    <mergeCell ref="B42:G42"/>
    <mergeCell ref="H42:I44"/>
    <mergeCell ref="P37:R37"/>
    <mergeCell ref="J42:L44"/>
    <mergeCell ref="B37:D37"/>
    <mergeCell ref="E37:G37"/>
    <mergeCell ref="H37:J37"/>
    <mergeCell ref="K37:O37"/>
    <mergeCell ref="S28:V28"/>
    <mergeCell ref="W28:Z28"/>
    <mergeCell ref="A29:Z32"/>
    <mergeCell ref="P33:U33"/>
    <mergeCell ref="V33:W35"/>
    <mergeCell ref="Y33:Z35"/>
    <mergeCell ref="P34:U34"/>
    <mergeCell ref="B28:D28"/>
    <mergeCell ref="E28:G28"/>
    <mergeCell ref="H28:J28"/>
    <mergeCell ref="B34:G34"/>
    <mergeCell ref="B33:G33"/>
    <mergeCell ref="H33:I35"/>
    <mergeCell ref="J33:L35"/>
    <mergeCell ref="K28:O28"/>
    <mergeCell ref="P28:R28"/>
    <mergeCell ref="S19:V19"/>
    <mergeCell ref="W19:Z19"/>
    <mergeCell ref="A20:Z23"/>
    <mergeCell ref="P24:U24"/>
    <mergeCell ref="V24:W26"/>
    <mergeCell ref="Y24:Z26"/>
    <mergeCell ref="P25:U25"/>
    <mergeCell ref="B19:D19"/>
    <mergeCell ref="E19:G19"/>
    <mergeCell ref="H19:J19"/>
    <mergeCell ref="B25:G25"/>
    <mergeCell ref="B24:G24"/>
    <mergeCell ref="H24:I26"/>
    <mergeCell ref="J24:L26"/>
    <mergeCell ref="K19:O19"/>
    <mergeCell ref="P19:R19"/>
    <mergeCell ref="S10:V10"/>
    <mergeCell ref="W10:Z10"/>
    <mergeCell ref="A11:Z14"/>
    <mergeCell ref="P15:U15"/>
    <mergeCell ref="V15:W17"/>
    <mergeCell ref="Y15:Z17"/>
    <mergeCell ref="P16:U16"/>
    <mergeCell ref="B10:D10"/>
    <mergeCell ref="E10:G10"/>
    <mergeCell ref="H10:J10"/>
    <mergeCell ref="B16:G16"/>
    <mergeCell ref="B15:G15"/>
    <mergeCell ref="H15:I17"/>
    <mergeCell ref="J15:L17"/>
    <mergeCell ref="K10:O10"/>
    <mergeCell ref="P10:R10"/>
    <mergeCell ref="S1:V1"/>
    <mergeCell ref="W1:Z1"/>
    <mergeCell ref="A2:Z5"/>
    <mergeCell ref="P6:U6"/>
    <mergeCell ref="V6:W8"/>
    <mergeCell ref="Y6:Z8"/>
    <mergeCell ref="P7:U7"/>
    <mergeCell ref="B1:D1"/>
    <mergeCell ref="E1:G1"/>
    <mergeCell ref="H1:J1"/>
    <mergeCell ref="K1:O1"/>
    <mergeCell ref="P1:R1"/>
    <mergeCell ref="B7:G7"/>
    <mergeCell ref="B6:G6"/>
    <mergeCell ref="H6:I8"/>
    <mergeCell ref="J6:L8"/>
  </mergeCells>
  <phoneticPr fontId="39" type="noConversion"/>
  <pageMargins left="0.75" right="0.75" top="1" bottom="1" header="0.5" footer="0.5"/>
  <pageSetup paperSize="9" scale="15" orientation="portrait" r:id="rId1"/>
  <headerFooter alignWithMargins="0"/>
  <rowBreaks count="9" manualBreakCount="9">
    <brk id="9" max="16383" man="1"/>
    <brk id="18" max="16383" man="1"/>
    <brk id="27" max="16383" man="1"/>
    <brk id="36" max="16383" man="1"/>
    <brk id="44" max="16383" man="1"/>
    <brk id="53" max="16383" man="1"/>
    <brk id="62" max="16383" man="1"/>
    <brk id="71" max="16383" man="1"/>
    <brk id="80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>
    <tabColor indexed="10"/>
  </sheetPr>
  <dimension ref="A8:D38"/>
  <sheetViews>
    <sheetView topLeftCell="A12" workbookViewId="0">
      <selection activeCell="D20" sqref="D20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">
        <v>120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202" t="s">
        <v>121</v>
      </c>
      <c r="C19" s="177"/>
      <c r="D19" s="140"/>
    </row>
    <row r="20" spans="1:4" ht="48" customHeight="1" thickBot="1">
      <c r="A20" s="144" t="s">
        <v>50</v>
      </c>
      <c r="B20" s="145" t="s">
        <v>122</v>
      </c>
      <c r="C20" s="146"/>
      <c r="D20" s="140"/>
    </row>
    <row r="21" spans="1:4" ht="48" customHeight="1" thickBot="1">
      <c r="A21" s="147" t="s">
        <v>51</v>
      </c>
      <c r="B21" s="145" t="s">
        <v>123</v>
      </c>
      <c r="C21" s="146"/>
      <c r="D21" s="140"/>
    </row>
    <row r="22" spans="1:4" ht="48" customHeight="1" thickBot="1">
      <c r="A22" s="147" t="s">
        <v>52</v>
      </c>
      <c r="B22" s="145" t="s">
        <v>124</v>
      </c>
      <c r="C22" s="146"/>
      <c r="D22" s="140"/>
    </row>
    <row r="23" spans="1:4" ht="48" customHeight="1" thickBot="1">
      <c r="A23" s="147" t="s">
        <v>53</v>
      </c>
      <c r="B23" s="145" t="s">
        <v>149</v>
      </c>
      <c r="C23" s="146"/>
      <c r="D23" s="140"/>
    </row>
    <row r="24" spans="1:4" ht="48" customHeight="1" thickBot="1">
      <c r="A24" s="147" t="s">
        <v>54</v>
      </c>
      <c r="B24" s="145" t="s">
        <v>125</v>
      </c>
      <c r="C24" s="146"/>
      <c r="D24" s="140"/>
    </row>
    <row r="25" spans="1:4" ht="48" customHeight="1" thickBot="1">
      <c r="A25" s="147" t="s">
        <v>55</v>
      </c>
      <c r="B25" s="145" t="s">
        <v>150</v>
      </c>
      <c r="C25" s="146"/>
      <c r="D25" s="140"/>
    </row>
    <row r="26" spans="1:4" ht="48" customHeight="1" thickBot="1">
      <c r="A26" s="147" t="s">
        <v>56</v>
      </c>
      <c r="B26" s="145" t="s">
        <v>151</v>
      </c>
      <c r="C26" s="146"/>
      <c r="D26" s="140"/>
    </row>
    <row r="27" spans="1:4" s="140" customFormat="1" ht="48" customHeight="1" thickBot="1">
      <c r="A27" s="147" t="s">
        <v>57</v>
      </c>
      <c r="B27" s="182" t="s">
        <v>129</v>
      </c>
      <c r="C27" s="146"/>
    </row>
    <row r="28" spans="1:4" s="141" customFormat="1" ht="48" customHeight="1" thickBot="1">
      <c r="A28" s="181" t="s">
        <v>58</v>
      </c>
      <c r="B28" s="182"/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>
    <tabColor indexed="12"/>
  </sheetPr>
  <dimension ref="A8:D38"/>
  <sheetViews>
    <sheetView topLeftCell="A10" workbookViewId="0">
      <selection activeCell="B35" sqref="B35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">
        <v>67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6"/>
      <c r="C19" s="177"/>
      <c r="D19" s="140"/>
    </row>
    <row r="20" spans="1:4" ht="48" customHeight="1" thickBot="1">
      <c r="A20" s="144" t="s">
        <v>50</v>
      </c>
      <c r="B20" s="145" t="s">
        <v>73</v>
      </c>
      <c r="C20" s="146"/>
      <c r="D20" s="140"/>
    </row>
    <row r="21" spans="1:4" ht="48" customHeight="1" thickBot="1">
      <c r="A21" s="147" t="s">
        <v>51</v>
      </c>
      <c r="B21" s="145" t="s">
        <v>76</v>
      </c>
      <c r="C21" s="146"/>
      <c r="D21" s="140"/>
    </row>
    <row r="22" spans="1:4" ht="48" customHeight="1" thickBot="1">
      <c r="A22" s="147" t="s">
        <v>52</v>
      </c>
      <c r="B22" s="145" t="s">
        <v>75</v>
      </c>
      <c r="C22" s="146"/>
      <c r="D22" s="140"/>
    </row>
    <row r="23" spans="1:4" ht="48" customHeight="1" thickBot="1">
      <c r="A23" s="147" t="s">
        <v>53</v>
      </c>
      <c r="B23" s="145" t="s">
        <v>77</v>
      </c>
      <c r="C23" s="146"/>
      <c r="D23" s="140"/>
    </row>
    <row r="24" spans="1:4" ht="48" customHeight="1" thickBot="1">
      <c r="A24" s="147" t="s">
        <v>54</v>
      </c>
      <c r="B24" s="145" t="s">
        <v>78</v>
      </c>
      <c r="C24" s="146"/>
      <c r="D24" s="140"/>
    </row>
    <row r="25" spans="1:4" ht="48" customHeight="1" thickBot="1">
      <c r="A25" s="147" t="s">
        <v>55</v>
      </c>
      <c r="B25" s="145" t="s">
        <v>158</v>
      </c>
      <c r="C25" s="146"/>
      <c r="D25" s="140"/>
    </row>
    <row r="26" spans="1:4" ht="48" customHeight="1" thickBot="1">
      <c r="A26" s="147" t="s">
        <v>56</v>
      </c>
      <c r="B26" s="145" t="s">
        <v>81</v>
      </c>
      <c r="C26" s="146"/>
      <c r="D26" s="140"/>
    </row>
    <row r="27" spans="1:4" s="140" customFormat="1" ht="48" customHeight="1" thickBot="1">
      <c r="A27" s="147" t="s">
        <v>57</v>
      </c>
      <c r="B27" s="145" t="s">
        <v>82</v>
      </c>
      <c r="C27" s="146"/>
    </row>
    <row r="28" spans="1:4" s="141" customFormat="1" ht="48" customHeight="1" thickBot="1">
      <c r="A28" s="181" t="s">
        <v>58</v>
      </c>
      <c r="B28" s="182" t="s">
        <v>83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39" type="noConversion"/>
  <printOptions horizontalCentered="1"/>
  <pageMargins left="0" right="0" top="0" bottom="0" header="0" footer="0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>
    <tabColor indexed="14"/>
    <pageSetUpPr fitToPage="1"/>
  </sheetPr>
  <dimension ref="A9:T42"/>
  <sheetViews>
    <sheetView topLeftCell="A22" zoomScale="70" zoomScaleNormal="70" workbookViewId="0">
      <selection activeCell="R5" sqref="R5"/>
    </sheetView>
  </sheetViews>
  <sheetFormatPr defaultRowHeight="12.75"/>
  <cols>
    <col min="1" max="1" width="12.140625" customWidth="1"/>
    <col min="2" max="5" width="14.7109375" customWidth="1"/>
    <col min="6" max="7" width="6.7109375" customWidth="1"/>
    <col min="8" max="8" width="7.28515625" customWidth="1"/>
    <col min="9" max="9" width="6.7109375" customWidth="1"/>
    <col min="10" max="13" width="14.7109375" customWidth="1"/>
    <col min="14" max="15" width="6.7109375" customWidth="1"/>
    <col min="16" max="16" width="7.28515625" customWidth="1"/>
    <col min="17" max="17" width="6.7109375" customWidth="1"/>
  </cols>
  <sheetData>
    <row r="9" spans="1:20" ht="13.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2" customFormat="1" ht="14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36"/>
      <c r="S10" s="37"/>
      <c r="T10" s="3"/>
    </row>
    <row r="11" spans="1:20" ht="15.75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6"/>
      <c r="T11" s="3"/>
    </row>
    <row r="12" spans="1:20" ht="34.5" customHeight="1">
      <c r="A12" s="320" t="s">
        <v>163</v>
      </c>
      <c r="B12" s="321"/>
      <c r="C12" s="321"/>
      <c r="D12" s="321"/>
      <c r="E12" s="321"/>
      <c r="F12" s="321"/>
      <c r="G12" s="322" t="s">
        <v>164</v>
      </c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3"/>
      <c r="T12" s="3"/>
    </row>
    <row r="13" spans="1:20" ht="35.25" customHeight="1" thickBot="1">
      <c r="A13" s="324"/>
      <c r="B13" s="321"/>
      <c r="C13" s="325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3"/>
      <c r="T13" s="3"/>
    </row>
    <row r="14" spans="1:20" s="2" customFormat="1" ht="27" customHeight="1" thickBot="1">
      <c r="A14" s="38"/>
      <c r="B14" s="326" t="s">
        <v>159</v>
      </c>
      <c r="C14" s="327"/>
      <c r="D14" s="328"/>
      <c r="E14" s="39" t="s">
        <v>10</v>
      </c>
      <c r="F14" s="329"/>
      <c r="G14" s="330"/>
      <c r="H14" s="330"/>
      <c r="I14" s="331"/>
      <c r="J14" s="332" t="s">
        <v>160</v>
      </c>
      <c r="K14" s="333"/>
      <c r="L14" s="334"/>
      <c r="M14" s="39" t="s">
        <v>10</v>
      </c>
      <c r="N14" s="329"/>
      <c r="O14" s="330"/>
      <c r="P14" s="330"/>
      <c r="Q14" s="330"/>
      <c r="R14" s="330"/>
      <c r="S14" s="331"/>
      <c r="T14" s="3"/>
    </row>
    <row r="15" spans="1:20" ht="15.95" customHeight="1">
      <c r="A15" s="342" t="s">
        <v>5</v>
      </c>
      <c r="B15" s="345" t="s">
        <v>120</v>
      </c>
      <c r="C15" s="346"/>
      <c r="D15" s="347"/>
      <c r="E15" s="351"/>
      <c r="F15" s="352"/>
      <c r="G15" s="353"/>
      <c r="H15" s="353"/>
      <c r="I15" s="354"/>
      <c r="J15" s="345" t="s">
        <v>67</v>
      </c>
      <c r="K15" s="346"/>
      <c r="L15" s="347"/>
      <c r="M15" s="364"/>
      <c r="N15" s="352"/>
      <c r="O15" s="353"/>
      <c r="P15" s="353"/>
      <c r="Q15" s="354"/>
      <c r="R15" s="335" t="s">
        <v>21</v>
      </c>
      <c r="S15" s="225"/>
      <c r="T15" s="2"/>
    </row>
    <row r="16" spans="1:20" ht="14.1" customHeight="1" thickBot="1">
      <c r="A16" s="343"/>
      <c r="B16" s="348"/>
      <c r="C16" s="349"/>
      <c r="D16" s="350"/>
      <c r="E16" s="228"/>
      <c r="F16" s="355"/>
      <c r="G16" s="356"/>
      <c r="H16" s="356"/>
      <c r="I16" s="357"/>
      <c r="J16" s="348"/>
      <c r="K16" s="349"/>
      <c r="L16" s="350"/>
      <c r="M16" s="365"/>
      <c r="N16" s="355"/>
      <c r="O16" s="356"/>
      <c r="P16" s="356"/>
      <c r="Q16" s="357"/>
      <c r="R16" s="226"/>
      <c r="S16" s="228"/>
      <c r="T16" s="2"/>
    </row>
    <row r="17" spans="1:20" ht="12.95" customHeight="1">
      <c r="A17" s="343"/>
      <c r="B17" s="358" t="s">
        <v>22</v>
      </c>
      <c r="C17" s="359"/>
      <c r="D17" s="359"/>
      <c r="E17" s="360"/>
      <c r="F17" s="336" t="s">
        <v>11</v>
      </c>
      <c r="G17" s="336" t="s">
        <v>12</v>
      </c>
      <c r="H17" s="336" t="s">
        <v>23</v>
      </c>
      <c r="I17" s="336" t="s">
        <v>14</v>
      </c>
      <c r="J17" s="358" t="s">
        <v>24</v>
      </c>
      <c r="K17" s="359"/>
      <c r="L17" s="359"/>
      <c r="M17" s="360"/>
      <c r="N17" s="336" t="s">
        <v>11</v>
      </c>
      <c r="O17" s="336" t="s">
        <v>12</v>
      </c>
      <c r="P17" s="336" t="s">
        <v>23</v>
      </c>
      <c r="Q17" s="336" t="s">
        <v>14</v>
      </c>
      <c r="R17" s="338" t="s">
        <v>25</v>
      </c>
      <c r="S17" s="340" t="s">
        <v>3</v>
      </c>
      <c r="T17" s="2"/>
    </row>
    <row r="18" spans="1:20" ht="12.95" customHeight="1" thickBot="1">
      <c r="A18" s="344"/>
      <c r="B18" s="361"/>
      <c r="C18" s="362"/>
      <c r="D18" s="362"/>
      <c r="E18" s="363"/>
      <c r="F18" s="337"/>
      <c r="G18" s="337"/>
      <c r="H18" s="337"/>
      <c r="I18" s="337"/>
      <c r="J18" s="361"/>
      <c r="K18" s="362"/>
      <c r="L18" s="362"/>
      <c r="M18" s="363"/>
      <c r="N18" s="337"/>
      <c r="O18" s="337"/>
      <c r="P18" s="337"/>
      <c r="Q18" s="337"/>
      <c r="R18" s="339"/>
      <c r="S18" s="341"/>
      <c r="T18" s="2"/>
    </row>
    <row r="19" spans="1:20" ht="48" customHeight="1" thickBot="1">
      <c r="A19" s="187" t="s">
        <v>49</v>
      </c>
      <c r="B19" s="208" t="str">
        <f>'FORMAZIONE SQ.ROSSA FIN.1°-2°'!B19</f>
        <v>AMATO DAVIDE</v>
      </c>
      <c r="C19" s="209"/>
      <c r="D19" s="209"/>
      <c r="E19" s="312"/>
      <c r="F19" s="40">
        <v>5</v>
      </c>
      <c r="G19" s="40">
        <v>0</v>
      </c>
      <c r="H19" s="41" t="str">
        <f>IF(O19="","",IF(O19&gt;=0,O19))</f>
        <v/>
      </c>
      <c r="I19" s="21" t="str">
        <f>IF(F19&lt;3,"",IF(F19=5,"TO",IF(F19=4,"S",IF(F19=3,IF(F21=1,"PP","PO")))))</f>
        <v>TO</v>
      </c>
      <c r="J19" s="313">
        <f>'FORMAZIONE SQ.BLU FIN.1°-2°'!B19</f>
        <v>0</v>
      </c>
      <c r="K19" s="314"/>
      <c r="L19" s="314"/>
      <c r="M19" s="315"/>
      <c r="N19" s="40"/>
      <c r="O19" s="40"/>
      <c r="P19" s="41">
        <f>IF(G19="","",IF(G19&gt;=0,G19))</f>
        <v>0</v>
      </c>
      <c r="Q19" s="21" t="str">
        <f>IF(N19&lt;3,"",IF(N19=5,"TO",IF(N19=4,"S",IF(N19=3,IF(F19=1,"PP","PO")))))</f>
        <v/>
      </c>
      <c r="R19" s="42">
        <f>IF(F19=N19,"",IF(F19&gt;N19,1,""))</f>
        <v>1</v>
      </c>
      <c r="S19" s="43" t="str">
        <f>IF(N19=F19,"",IF(N19&gt;F19,1,""))</f>
        <v/>
      </c>
      <c r="T19" s="2"/>
    </row>
    <row r="20" spans="1:20" ht="48" customHeight="1" thickBot="1">
      <c r="A20" s="188" t="s">
        <v>50</v>
      </c>
      <c r="B20" s="208" t="str">
        <f>'FORMAZIONE SQ.ROSSA FIN.1°-2°'!B20</f>
        <v>CHIARENZA CHRISTIAN</v>
      </c>
      <c r="C20" s="209"/>
      <c r="D20" s="209"/>
      <c r="E20" s="312"/>
      <c r="F20" s="40">
        <v>0</v>
      </c>
      <c r="G20" s="40">
        <v>0</v>
      </c>
      <c r="H20" s="41">
        <f t="shared" ref="H20:H28" si="0">IF(O20="","",IF(O20&gt;=0,O20))</f>
        <v>4</v>
      </c>
      <c r="I20" s="21"/>
      <c r="J20" s="313" t="str">
        <f>'FORMAZIONE SQ.BLU FIN.1°-2°'!B20</f>
        <v>ALATI MARCO</v>
      </c>
      <c r="K20" s="314"/>
      <c r="L20" s="314"/>
      <c r="M20" s="315"/>
      <c r="N20" s="40">
        <v>5</v>
      </c>
      <c r="O20" s="40">
        <v>4</v>
      </c>
      <c r="P20" s="41">
        <f t="shared" ref="P20:P28" si="1">IF(G20="","",IF(G20&gt;=0,G20))</f>
        <v>0</v>
      </c>
      <c r="Q20" s="21" t="str">
        <f t="shared" ref="Q20:Q28" si="2">IF(N20&lt;3,"",IF(N20=5,"TO",IF(N20=4,"S",IF(N20=3,IF(F20=1,"PP","PO")))))</f>
        <v>TO</v>
      </c>
      <c r="R20" s="42" t="str">
        <f t="shared" ref="R20:R28" si="3">IF(F20=N20,"",IF(F20&gt;N20,1,""))</f>
        <v/>
      </c>
      <c r="S20" s="43">
        <f t="shared" ref="S20:S28" si="4">IF(N20=F20,"",IF(N20&gt;F20,1,""))</f>
        <v>1</v>
      </c>
      <c r="T20" s="2"/>
    </row>
    <row r="21" spans="1:20" ht="48" customHeight="1" thickBot="1">
      <c r="A21" s="188" t="s">
        <v>59</v>
      </c>
      <c r="B21" s="208" t="str">
        <f>'FORMAZIONE SQ.ROSSA FIN.1°-2°'!B21</f>
        <v>GIORDANO DAVIDE</v>
      </c>
      <c r="C21" s="209"/>
      <c r="D21" s="209"/>
      <c r="E21" s="312"/>
      <c r="F21" s="40">
        <v>0</v>
      </c>
      <c r="G21" s="40">
        <v>0</v>
      </c>
      <c r="H21" s="41">
        <f t="shared" si="0"/>
        <v>10</v>
      </c>
      <c r="I21" s="21" t="str">
        <f>IF(F21&lt;3,"",IF(F21=5,"TO",IF(F21=4,"S",IF(F21=3,IF(N21=1,"PP","PO")))))</f>
        <v/>
      </c>
      <c r="J21" s="313" t="str">
        <f>'FORMAZIONE SQ.BLU FIN.1°-2°'!B21</f>
        <v>MANSOUR ABDELLATIF</v>
      </c>
      <c r="K21" s="314"/>
      <c r="L21" s="314"/>
      <c r="M21" s="315"/>
      <c r="N21" s="40">
        <v>4</v>
      </c>
      <c r="O21" s="40">
        <v>10</v>
      </c>
      <c r="P21" s="41">
        <f t="shared" si="1"/>
        <v>0</v>
      </c>
      <c r="Q21" s="21" t="str">
        <f t="shared" si="2"/>
        <v>S</v>
      </c>
      <c r="R21" s="42" t="str">
        <f t="shared" si="3"/>
        <v/>
      </c>
      <c r="S21" s="43">
        <f t="shared" si="4"/>
        <v>1</v>
      </c>
      <c r="T21" s="2"/>
    </row>
    <row r="22" spans="1:20" ht="48" customHeight="1" thickBot="1">
      <c r="A22" s="188" t="s">
        <v>52</v>
      </c>
      <c r="B22" s="208" t="str">
        <f>'FORMAZIONE SQ.ROSSA FIN.1°-2°'!B22</f>
        <v>SANFILIPPO IGNAZIO</v>
      </c>
      <c r="C22" s="209"/>
      <c r="D22" s="209"/>
      <c r="E22" s="312"/>
      <c r="F22" s="40">
        <v>4</v>
      </c>
      <c r="G22" s="40">
        <v>9</v>
      </c>
      <c r="H22" s="41">
        <f t="shared" si="0"/>
        <v>0</v>
      </c>
      <c r="I22" s="21" t="str">
        <f>IF(F22&lt;3,"",IF(F22=5,"TO",IF(F22=4,"S",IF(F22=3,IF(N22=1,"PP","PO")))))</f>
        <v>S</v>
      </c>
      <c r="J22" s="313" t="str">
        <f>'FORMAZIONE SQ.BLU FIN.1°-2°'!B22</f>
        <v>TOFFANINI VENDEL</v>
      </c>
      <c r="K22" s="314"/>
      <c r="L22" s="314"/>
      <c r="M22" s="315"/>
      <c r="N22" s="40">
        <v>0</v>
      </c>
      <c r="O22" s="40">
        <v>0</v>
      </c>
      <c r="P22" s="41">
        <f t="shared" si="1"/>
        <v>9</v>
      </c>
      <c r="Q22" s="21" t="str">
        <f t="shared" si="2"/>
        <v/>
      </c>
      <c r="R22" s="42">
        <f t="shared" si="3"/>
        <v>1</v>
      </c>
      <c r="S22" s="43" t="str">
        <f t="shared" si="4"/>
        <v/>
      </c>
      <c r="T22" s="2"/>
    </row>
    <row r="23" spans="1:20" ht="48" customHeight="1" thickBot="1">
      <c r="A23" s="188" t="s">
        <v>53</v>
      </c>
      <c r="B23" s="208" t="str">
        <f>'FORMAZIONE SQ.ROSSA FIN.1°-2°'!B23</f>
        <v>CHIARA MASSIMILIANO</v>
      </c>
      <c r="C23" s="209"/>
      <c r="D23" s="209"/>
      <c r="E23" s="312"/>
      <c r="F23" s="40">
        <v>3</v>
      </c>
      <c r="G23" s="40">
        <v>2</v>
      </c>
      <c r="H23" s="41">
        <f t="shared" si="0"/>
        <v>1</v>
      </c>
      <c r="I23" s="21"/>
      <c r="J23" s="313" t="str">
        <f>'FORMAZIONE SQ.BLU FIN.1°-2°'!B23</f>
        <v>MASOTTI JACOPO</v>
      </c>
      <c r="K23" s="314"/>
      <c r="L23" s="314"/>
      <c r="M23" s="315"/>
      <c r="N23" s="40">
        <v>1</v>
      </c>
      <c r="O23" s="40">
        <v>1</v>
      </c>
      <c r="P23" s="41">
        <f t="shared" si="1"/>
        <v>2</v>
      </c>
      <c r="Q23" s="21" t="str">
        <f t="shared" si="2"/>
        <v/>
      </c>
      <c r="R23" s="42">
        <f t="shared" si="3"/>
        <v>1</v>
      </c>
      <c r="S23" s="43" t="str">
        <f t="shared" si="4"/>
        <v/>
      </c>
      <c r="T23" s="2"/>
    </row>
    <row r="24" spans="1:20" ht="48" customHeight="1" thickBot="1">
      <c r="A24" s="188" t="s">
        <v>54</v>
      </c>
      <c r="B24" s="208" t="str">
        <f>'FORMAZIONE SQ.ROSSA FIN.1°-2°'!B24</f>
        <v>SANFILIPPO DOMENICO</v>
      </c>
      <c r="C24" s="209"/>
      <c r="D24" s="209"/>
      <c r="E24" s="312"/>
      <c r="F24" s="40">
        <v>3</v>
      </c>
      <c r="G24" s="40">
        <v>7</v>
      </c>
      <c r="H24" s="41">
        <f t="shared" si="0"/>
        <v>3</v>
      </c>
      <c r="I24" s="21"/>
      <c r="J24" s="313" t="str">
        <f>'FORMAZIONE SQ.BLU FIN.1°-2°'!B24</f>
        <v>SARGSYAN ARARAT</v>
      </c>
      <c r="K24" s="314"/>
      <c r="L24" s="314"/>
      <c r="M24" s="315"/>
      <c r="N24" s="40">
        <v>1</v>
      </c>
      <c r="O24" s="40">
        <v>3</v>
      </c>
      <c r="P24" s="41">
        <f t="shared" si="1"/>
        <v>7</v>
      </c>
      <c r="Q24" s="21" t="str">
        <f t="shared" si="2"/>
        <v/>
      </c>
      <c r="R24" s="42">
        <f t="shared" si="3"/>
        <v>1</v>
      </c>
      <c r="S24" s="43" t="str">
        <f t="shared" si="4"/>
        <v/>
      </c>
      <c r="T24" s="2"/>
    </row>
    <row r="25" spans="1:20" ht="48" customHeight="1" thickBot="1">
      <c r="A25" s="188" t="s">
        <v>55</v>
      </c>
      <c r="B25" s="208" t="str">
        <f>'FORMAZIONE SQ.ROSSA FIN.1°-2°'!B25</f>
        <v>BORDINO FEDERICO</v>
      </c>
      <c r="C25" s="209"/>
      <c r="D25" s="209"/>
      <c r="E25" s="312"/>
      <c r="F25" s="40">
        <v>1</v>
      </c>
      <c r="G25" s="40">
        <v>14</v>
      </c>
      <c r="H25" s="41">
        <f t="shared" si="0"/>
        <v>15</v>
      </c>
      <c r="I25" s="21"/>
      <c r="J25" s="313" t="str">
        <f>'FORMAZIONE SQ.BLU FIN.1°-2°'!B25</f>
        <v>GIORDANELLA MARCO</v>
      </c>
      <c r="K25" s="314"/>
      <c r="L25" s="314"/>
      <c r="M25" s="315"/>
      <c r="N25" s="40">
        <v>3</v>
      </c>
      <c r="O25" s="40">
        <v>15</v>
      </c>
      <c r="P25" s="41">
        <f t="shared" si="1"/>
        <v>14</v>
      </c>
      <c r="Q25" s="21" t="str">
        <f t="shared" si="2"/>
        <v>PP</v>
      </c>
      <c r="R25" s="42" t="str">
        <f t="shared" si="3"/>
        <v/>
      </c>
      <c r="S25" s="43">
        <f t="shared" si="4"/>
        <v>1</v>
      </c>
      <c r="T25" s="2"/>
    </row>
    <row r="26" spans="1:20" ht="48" customHeight="1" thickBot="1">
      <c r="A26" s="188" t="s">
        <v>56</v>
      </c>
      <c r="B26" s="208" t="str">
        <f>'FORMAZIONE SQ.ROSSA FIN.1°-2°'!B26</f>
        <v>BEN HASSIN ALEX</v>
      </c>
      <c r="C26" s="209"/>
      <c r="D26" s="209"/>
      <c r="E26" s="312"/>
      <c r="F26" s="40">
        <v>0</v>
      </c>
      <c r="G26" s="40">
        <v>0</v>
      </c>
      <c r="H26" s="41">
        <f t="shared" si="0"/>
        <v>9</v>
      </c>
      <c r="I26" s="21" t="str">
        <f>IF(F26&lt;3,"",IF(F26=5,"TO",IF(F26=4,"S",IF(F26=3,IF(N26=1,"PP","PO")))))</f>
        <v/>
      </c>
      <c r="J26" s="313" t="str">
        <f>'FORMAZIONE SQ.BLU FIN.1°-2°'!B26</f>
        <v>VARICELLI SAMUELE</v>
      </c>
      <c r="K26" s="314"/>
      <c r="L26" s="314"/>
      <c r="M26" s="315"/>
      <c r="N26" s="40">
        <v>4</v>
      </c>
      <c r="O26" s="40">
        <v>9</v>
      </c>
      <c r="P26" s="41">
        <f t="shared" si="1"/>
        <v>0</v>
      </c>
      <c r="Q26" s="21" t="str">
        <f t="shared" si="2"/>
        <v>S</v>
      </c>
      <c r="R26" s="42" t="str">
        <f t="shared" si="3"/>
        <v/>
      </c>
      <c r="S26" s="43">
        <f t="shared" si="4"/>
        <v>1</v>
      </c>
      <c r="T26" s="2"/>
    </row>
    <row r="27" spans="1:20" ht="48" customHeight="1" thickBot="1">
      <c r="A27" s="188" t="s">
        <v>57</v>
      </c>
      <c r="B27" s="208" t="str">
        <f>'FORMAZIONE SQ.ROSSA FIN.1°-2°'!B27</f>
        <v>GIORDANO ERICA</v>
      </c>
      <c r="C27" s="209"/>
      <c r="D27" s="209"/>
      <c r="E27" s="312"/>
      <c r="F27" s="40">
        <v>0</v>
      </c>
      <c r="G27" s="40">
        <v>0</v>
      </c>
      <c r="H27" s="41">
        <f t="shared" si="0"/>
        <v>8</v>
      </c>
      <c r="I27" s="21"/>
      <c r="J27" s="313" t="str">
        <f>'FORMAZIONE SQ.BLU FIN.1°-2°'!B27</f>
        <v>GERARD MORGANE</v>
      </c>
      <c r="K27" s="314"/>
      <c r="L27" s="314"/>
      <c r="M27" s="315"/>
      <c r="N27" s="40">
        <v>5</v>
      </c>
      <c r="O27" s="40">
        <v>8</v>
      </c>
      <c r="P27" s="41">
        <f t="shared" si="1"/>
        <v>0</v>
      </c>
      <c r="Q27" s="21" t="str">
        <f t="shared" si="2"/>
        <v>TO</v>
      </c>
      <c r="R27" s="42" t="str">
        <f t="shared" si="3"/>
        <v/>
      </c>
      <c r="S27" s="43">
        <f t="shared" si="4"/>
        <v>1</v>
      </c>
      <c r="T27" s="2"/>
    </row>
    <row r="28" spans="1:20" ht="48" customHeight="1" thickBot="1">
      <c r="A28" s="188" t="s">
        <v>58</v>
      </c>
      <c r="B28" s="208">
        <f>'FORMAZIONE SQ.ROSSA FIN.1°-2°'!B28</f>
        <v>0</v>
      </c>
      <c r="C28" s="209"/>
      <c r="D28" s="209"/>
      <c r="E28" s="312"/>
      <c r="F28" s="40">
        <v>0</v>
      </c>
      <c r="G28" s="40">
        <v>0</v>
      </c>
      <c r="H28" s="41">
        <f t="shared" si="0"/>
        <v>0</v>
      </c>
      <c r="I28" s="21" t="str">
        <f>IF(F28&lt;3,"",IF(F28=5,"TO",IF(F28=4,"S",IF(F28=3,IF(N28=1,"PP","PO")))))</f>
        <v/>
      </c>
      <c r="J28" s="313" t="str">
        <f>'FORMAZIONE SQ.BLU FIN.1°-2°'!B28</f>
        <v>CAMPAGNA AURORA</v>
      </c>
      <c r="K28" s="314"/>
      <c r="L28" s="314"/>
      <c r="M28" s="315"/>
      <c r="N28" s="40">
        <v>5</v>
      </c>
      <c r="O28" s="40">
        <v>0</v>
      </c>
      <c r="P28" s="41">
        <f t="shared" si="1"/>
        <v>0</v>
      </c>
      <c r="Q28" s="21" t="str">
        <f t="shared" si="2"/>
        <v>TO</v>
      </c>
      <c r="R28" s="42" t="str">
        <f t="shared" si="3"/>
        <v/>
      </c>
      <c r="S28" s="43">
        <f t="shared" si="4"/>
        <v>1</v>
      </c>
      <c r="T28" s="2"/>
    </row>
    <row r="29" spans="1:20" ht="24" customHeight="1" thickBot="1">
      <c r="A29" s="46"/>
      <c r="B29" s="47"/>
      <c r="C29" s="47"/>
      <c r="D29" s="47"/>
      <c r="E29" s="47"/>
      <c r="F29" s="48" t="s">
        <v>26</v>
      </c>
      <c r="G29" s="48" t="s">
        <v>27</v>
      </c>
      <c r="H29" s="48" t="s">
        <v>28</v>
      </c>
      <c r="I29" s="48" t="s">
        <v>29</v>
      </c>
      <c r="J29" s="47"/>
      <c r="K29" s="47"/>
      <c r="L29" s="47"/>
      <c r="M29" s="47"/>
      <c r="N29" s="48" t="s">
        <v>26</v>
      </c>
      <c r="O29" s="48" t="s">
        <v>27</v>
      </c>
      <c r="P29" s="48" t="s">
        <v>28</v>
      </c>
      <c r="Q29" s="48" t="s">
        <v>29</v>
      </c>
      <c r="R29" s="47"/>
      <c r="S29" s="49"/>
      <c r="T29" s="2"/>
    </row>
    <row r="30" spans="1:20" ht="33" customHeight="1" thickBot="1">
      <c r="A30" s="316" t="s">
        <v>30</v>
      </c>
      <c r="B30" s="317"/>
      <c r="C30" s="317"/>
      <c r="D30" s="317"/>
      <c r="E30" s="317"/>
      <c r="F30" s="40">
        <f>SUM(F19:F28)</f>
        <v>16</v>
      </c>
      <c r="G30" s="40">
        <f>SUM(G19:G28)</f>
        <v>32</v>
      </c>
      <c r="H30" s="204">
        <f>SUM(H19:H28)</f>
        <v>50</v>
      </c>
      <c r="I30" s="205">
        <f>SUM(R19:R28)</f>
        <v>4</v>
      </c>
      <c r="J30" s="318" t="s">
        <v>30</v>
      </c>
      <c r="K30" s="317"/>
      <c r="L30" s="317"/>
      <c r="M30" s="319"/>
      <c r="N30" s="40">
        <f>SUM(N19:N28)</f>
        <v>28</v>
      </c>
      <c r="O30" s="40">
        <f>SUM(O19:O28)</f>
        <v>50</v>
      </c>
      <c r="P30" s="204">
        <f>SUM(P19:P28)</f>
        <v>32</v>
      </c>
      <c r="Q30" s="206">
        <f>SUM(S19:S28)</f>
        <v>6</v>
      </c>
      <c r="R30" s="44"/>
      <c r="S30" s="45"/>
      <c r="T30" s="2"/>
    </row>
    <row r="31" spans="1:20">
      <c r="A31" s="54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07">
        <f>SUM(R19:R28)</f>
        <v>4</v>
      </c>
      <c r="S31" s="307">
        <f>SUM(S19:S28)</f>
        <v>6</v>
      </c>
      <c r="T31" s="2"/>
    </row>
    <row r="32" spans="1:20" ht="18">
      <c r="A32" s="55"/>
      <c r="B32" s="4"/>
      <c r="C32" s="4"/>
      <c r="D32" s="310" t="str">
        <f>IF(R31=S31,"",IF(R31&gt;S31,B15,J15))</f>
        <v>LIGURIA</v>
      </c>
      <c r="E32" s="376"/>
      <c r="F32" s="376"/>
      <c r="G32" s="376"/>
      <c r="H32" s="376"/>
      <c r="I32" s="376"/>
      <c r="J32" s="376"/>
      <c r="K32" s="376"/>
      <c r="L32" s="376"/>
      <c r="M32" s="3"/>
      <c r="N32" s="3"/>
      <c r="O32" s="3"/>
      <c r="P32" s="3"/>
      <c r="Q32" s="56"/>
      <c r="R32" s="308"/>
      <c r="S32" s="308"/>
      <c r="T32" s="2"/>
    </row>
    <row r="33" spans="1:20" ht="18">
      <c r="A33" s="55"/>
      <c r="B33" s="4"/>
      <c r="C33" s="4"/>
      <c r="D33" s="376"/>
      <c r="E33" s="376"/>
      <c r="F33" s="376"/>
      <c r="G33" s="376"/>
      <c r="H33" s="376"/>
      <c r="I33" s="376"/>
      <c r="J33" s="376"/>
      <c r="K33" s="376"/>
      <c r="L33" s="376"/>
      <c r="M33" s="3"/>
      <c r="N33" s="3"/>
      <c r="O33" s="3"/>
      <c r="P33" s="3"/>
      <c r="Q33" s="56"/>
      <c r="R33" s="308"/>
      <c r="S33" s="308"/>
      <c r="T33" s="2"/>
    </row>
    <row r="34" spans="1:20" ht="13.5" thickBo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309"/>
      <c r="S34" s="309"/>
      <c r="T34" s="2"/>
    </row>
    <row r="36" spans="1:20">
      <c r="K36" s="60"/>
      <c r="L36" s="60"/>
      <c r="M36" s="60"/>
      <c r="N36" s="60"/>
      <c r="O36" s="60"/>
    </row>
    <row r="38" spans="1:20" ht="27.75">
      <c r="J38" s="61"/>
    </row>
    <row r="39" spans="1:20">
      <c r="J39" s="1"/>
    </row>
    <row r="40" spans="1:20" ht="20.25">
      <c r="F40" s="1"/>
      <c r="G40" s="1"/>
      <c r="J40" s="62"/>
    </row>
    <row r="41" spans="1:20" ht="21" customHeight="1">
      <c r="F41" s="1"/>
      <c r="G41" s="1"/>
      <c r="J41" s="1"/>
    </row>
    <row r="42" spans="1:20" ht="20.25">
      <c r="J42" s="63"/>
    </row>
  </sheetData>
  <mergeCells count="53">
    <mergeCell ref="J19:M19"/>
    <mergeCell ref="J28:M28"/>
    <mergeCell ref="B20:E20"/>
    <mergeCell ref="B22:E22"/>
    <mergeCell ref="J22:M22"/>
    <mergeCell ref="B23:E23"/>
    <mergeCell ref="J23:M23"/>
    <mergeCell ref="B24:E24"/>
    <mergeCell ref="J24:M24"/>
    <mergeCell ref="B25:E25"/>
    <mergeCell ref="J27:M27"/>
    <mergeCell ref="J25:M25"/>
    <mergeCell ref="J20:M20"/>
    <mergeCell ref="R31:R34"/>
    <mergeCell ref="A30:E30"/>
    <mergeCell ref="B21:E21"/>
    <mergeCell ref="J21:M21"/>
    <mergeCell ref="J30:M30"/>
    <mergeCell ref="B26:E26"/>
    <mergeCell ref="J26:M26"/>
    <mergeCell ref="B27:E27"/>
    <mergeCell ref="B28:E28"/>
    <mergeCell ref="J17:M18"/>
    <mergeCell ref="N17:N18"/>
    <mergeCell ref="O17:O18"/>
    <mergeCell ref="P17:P18"/>
    <mergeCell ref="J15:L16"/>
    <mergeCell ref="M15:M16"/>
    <mergeCell ref="N15:Q16"/>
    <mergeCell ref="S31:S34"/>
    <mergeCell ref="D32:L33"/>
    <mergeCell ref="B19:E19"/>
    <mergeCell ref="A15:A18"/>
    <mergeCell ref="B15:D16"/>
    <mergeCell ref="E15:E16"/>
    <mergeCell ref="F15:I16"/>
    <mergeCell ref="B17:E18"/>
    <mergeCell ref="F17:F18"/>
    <mergeCell ref="G17:G18"/>
    <mergeCell ref="H17:H18"/>
    <mergeCell ref="I17:I18"/>
    <mergeCell ref="R15:S16"/>
    <mergeCell ref="Q17:Q18"/>
    <mergeCell ref="R17:R18"/>
    <mergeCell ref="S17:S18"/>
    <mergeCell ref="A12:F12"/>
    <mergeCell ref="G12:S12"/>
    <mergeCell ref="A13:B13"/>
    <mergeCell ref="C13:S13"/>
    <mergeCell ref="B14:D14"/>
    <mergeCell ref="F14:I14"/>
    <mergeCell ref="J14:L14"/>
    <mergeCell ref="N14:S14"/>
  </mergeCells>
  <phoneticPr fontId="0" type="noConversion"/>
  <pageMargins left="0.78740157480314965" right="0" top="0" bottom="0" header="0" footer="0"/>
  <pageSetup paperSize="9" scale="5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6:J49"/>
  <sheetViews>
    <sheetView topLeftCell="A22" workbookViewId="0">
      <selection sqref="A1:XFD1048576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95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96">
        <v>55</v>
      </c>
      <c r="B21" s="197"/>
      <c r="C21" s="197"/>
      <c r="D21" s="197"/>
      <c r="E21" s="208" t="s">
        <v>96</v>
      </c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97</v>
      </c>
      <c r="F22" s="209"/>
      <c r="G22" s="209"/>
      <c r="H22" s="209"/>
      <c r="I22" s="43"/>
      <c r="J22" s="2"/>
    </row>
    <row r="23" spans="1:10" ht="33" customHeight="1" thickBot="1">
      <c r="A23" s="196">
        <v>66</v>
      </c>
      <c r="B23" s="197"/>
      <c r="C23" s="197"/>
      <c r="D23" s="197"/>
      <c r="E23" s="208" t="s">
        <v>98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99</v>
      </c>
      <c r="F24" s="209"/>
      <c r="G24" s="209"/>
      <c r="H24" s="209"/>
      <c r="I24" s="43"/>
      <c r="J24" s="2"/>
    </row>
    <row r="25" spans="1:10" ht="33" customHeight="1" thickBot="1">
      <c r="A25" s="196">
        <v>74</v>
      </c>
      <c r="B25" s="197"/>
      <c r="C25" s="197"/>
      <c r="D25" s="197"/>
      <c r="E25" s="208" t="s">
        <v>100</v>
      </c>
      <c r="F25" s="209"/>
      <c r="G25" s="209"/>
      <c r="H25" s="209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101</v>
      </c>
      <c r="F26" s="209"/>
      <c r="G26" s="209"/>
      <c r="H26" s="209"/>
      <c r="I26" s="43"/>
      <c r="J26" s="2"/>
    </row>
    <row r="27" spans="1:10" ht="33" customHeight="1" thickBot="1">
      <c r="A27" s="196">
        <v>84</v>
      </c>
      <c r="B27" s="197"/>
      <c r="C27" s="197"/>
      <c r="D27" s="197"/>
      <c r="E27" s="208" t="s">
        <v>102</v>
      </c>
      <c r="F27" s="209"/>
      <c r="G27" s="209"/>
      <c r="H27" s="209"/>
      <c r="I27" s="43"/>
      <c r="J27" s="2"/>
    </row>
    <row r="28" spans="1:10" ht="33" customHeight="1" thickBot="1">
      <c r="A28" s="196">
        <v>100</v>
      </c>
      <c r="B28" s="197"/>
      <c r="C28" s="197"/>
      <c r="D28" s="197"/>
      <c r="E28" s="208" t="s">
        <v>103</v>
      </c>
      <c r="F28" s="209"/>
      <c r="G28" s="209"/>
      <c r="H28" s="209"/>
      <c r="I28" s="43"/>
      <c r="J28" s="2"/>
    </row>
    <row r="29" spans="1:10" ht="33" customHeight="1" thickBot="1">
      <c r="A29" s="181">
        <v>100</v>
      </c>
      <c r="B29" s="195"/>
      <c r="C29" s="195"/>
      <c r="D29" s="195"/>
      <c r="E29" s="208" t="s">
        <v>104</v>
      </c>
      <c r="F29" s="209"/>
      <c r="G29" s="209"/>
      <c r="H29" s="209"/>
      <c r="I29" s="43"/>
      <c r="J29" s="2"/>
    </row>
    <row r="30" spans="1:10" s="2" customFormat="1" ht="33" customHeight="1" thickBot="1">
      <c r="A30" s="181">
        <v>51</v>
      </c>
      <c r="B30" s="195"/>
      <c r="C30" s="195"/>
      <c r="D30" s="195"/>
      <c r="E30" s="208" t="s">
        <v>105</v>
      </c>
      <c r="F30" s="209"/>
      <c r="G30" s="209"/>
      <c r="H30" s="209"/>
      <c r="I30" s="43"/>
    </row>
    <row r="31" spans="1:10" s="3" customFormat="1" ht="33" customHeight="1" thickBot="1">
      <c r="A31" s="181"/>
      <c r="B31" s="195"/>
      <c r="C31" s="195"/>
      <c r="D31" s="195"/>
      <c r="E31" s="208"/>
      <c r="F31" s="209"/>
      <c r="G31" s="209"/>
      <c r="H31" s="209"/>
      <c r="I31" s="43"/>
    </row>
    <row r="32" spans="1:10" s="3" customFormat="1" ht="33" customHeight="1" thickBot="1">
      <c r="A32" s="181"/>
      <c r="B32" s="195"/>
      <c r="C32" s="195"/>
      <c r="D32" s="195"/>
      <c r="E32" s="208"/>
      <c r="F32" s="209"/>
      <c r="G32" s="209"/>
      <c r="H32" s="209"/>
      <c r="I32" s="43"/>
    </row>
    <row r="33" spans="1:9" s="3" customFormat="1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s="3" customFormat="1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s="3" customFormat="1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  <row r="47" spans="1:9" ht="33.75" customHeight="1" thickBot="1">
      <c r="A47" s="181"/>
      <c r="B47" s="195"/>
      <c r="C47" s="195"/>
      <c r="D47" s="195"/>
      <c r="E47" s="208"/>
      <c r="F47" s="209"/>
      <c r="G47" s="209"/>
      <c r="H47" s="209"/>
      <c r="I47" s="43"/>
    </row>
    <row r="48" spans="1:9" ht="33.75" customHeight="1" thickBot="1">
      <c r="A48" s="181"/>
      <c r="B48" s="195"/>
      <c r="C48" s="195"/>
      <c r="D48" s="195"/>
      <c r="E48" s="208"/>
      <c r="F48" s="209"/>
      <c r="G48" s="209"/>
      <c r="H48" s="209"/>
      <c r="I48" s="43"/>
    </row>
    <row r="49" spans="1:9" ht="33.75" customHeight="1" thickBot="1">
      <c r="A49" s="181"/>
      <c r="B49" s="195"/>
      <c r="C49" s="195"/>
      <c r="D49" s="195"/>
      <c r="E49" s="208"/>
      <c r="F49" s="209"/>
      <c r="G49" s="209"/>
      <c r="H49" s="209"/>
      <c r="I49" s="43"/>
    </row>
  </sheetData>
  <mergeCells count="41">
    <mergeCell ref="E31:H31"/>
    <mergeCell ref="E17:H20"/>
    <mergeCell ref="E26:H26"/>
    <mergeCell ref="E27:H27"/>
    <mergeCell ref="E28:H28"/>
    <mergeCell ref="E29:H29"/>
    <mergeCell ref="E30:H30"/>
    <mergeCell ref="A17:A20"/>
    <mergeCell ref="B17:B20"/>
    <mergeCell ref="C17:C20"/>
    <mergeCell ref="D17:D20"/>
    <mergeCell ref="E25:H25"/>
    <mergeCell ref="A12:I12"/>
    <mergeCell ref="A13:I13"/>
    <mergeCell ref="B14:I14"/>
    <mergeCell ref="B15:D16"/>
    <mergeCell ref="E15:I15"/>
    <mergeCell ref="E16:I16"/>
    <mergeCell ref="I17:I20"/>
    <mergeCell ref="E21:H21"/>
    <mergeCell ref="E22:H22"/>
    <mergeCell ref="E23:H23"/>
    <mergeCell ref="E24:H24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7:H47"/>
    <mergeCell ref="E48:H48"/>
    <mergeCell ref="E49:H49"/>
    <mergeCell ref="E42:H42"/>
    <mergeCell ref="E43:H43"/>
    <mergeCell ref="E44:H44"/>
    <mergeCell ref="E45:H45"/>
    <mergeCell ref="E46:H46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Z153"/>
  <sheetViews>
    <sheetView view="pageBreakPreview" topLeftCell="A61" zoomScale="30" zoomScaleNormal="25" zoomScaleSheetLayoutView="30" workbookViewId="0">
      <selection activeCell="AB86" sqref="AB86"/>
    </sheetView>
  </sheetViews>
  <sheetFormatPr defaultRowHeight="12.75"/>
  <cols>
    <col min="1" max="1" width="10.85546875" style="131" customWidth="1"/>
    <col min="2" max="4" width="24.7109375" style="131" customWidth="1"/>
    <col min="5" max="6" width="20.7109375" style="131" customWidth="1"/>
    <col min="7" max="7" width="15.7109375" style="131" customWidth="1"/>
    <col min="8" max="9" width="22.7109375" style="131" customWidth="1"/>
    <col min="10" max="10" width="24.140625" style="131" customWidth="1"/>
    <col min="11" max="12" width="15.7109375" style="131" customWidth="1"/>
    <col min="13" max="13" width="29.7109375" style="131" customWidth="1"/>
    <col min="14" max="14" width="15.7109375" style="131" hidden="1" customWidth="1"/>
    <col min="15" max="15" width="15.7109375" style="131" customWidth="1"/>
    <col min="16" max="17" width="24.7109375" style="131" customWidth="1"/>
    <col min="18" max="21" width="20.7109375" style="131" customWidth="1"/>
    <col min="22" max="23" width="22.7109375" style="131" customWidth="1"/>
    <col min="24" max="24" width="25.7109375" style="131" customWidth="1"/>
    <col min="25" max="25" width="36" style="131" customWidth="1"/>
    <col min="26" max="26" width="29.7109375" style="131" customWidth="1"/>
    <col min="27" max="16384" width="9.140625" style="131"/>
  </cols>
  <sheetData>
    <row r="1" spans="1:26" ht="117" customHeight="1">
      <c r="A1" s="130"/>
      <c r="B1" s="372">
        <f ca="1">NOW()</f>
        <v>42350.800224421298</v>
      </c>
      <c r="C1" s="372"/>
      <c r="D1" s="372"/>
      <c r="E1" s="373"/>
      <c r="F1" s="373"/>
      <c r="G1" s="373"/>
      <c r="H1" s="367" t="str">
        <f>'FOGLIO INC.FINALE 1°-2°'!A19</f>
        <v>55 SL</v>
      </c>
      <c r="I1" s="367"/>
      <c r="J1" s="367"/>
      <c r="K1" s="374" t="s">
        <v>38</v>
      </c>
      <c r="L1" s="367"/>
      <c r="M1" s="367"/>
      <c r="N1" s="367"/>
      <c r="O1" s="367"/>
      <c r="P1" s="375" t="s">
        <v>46</v>
      </c>
      <c r="Q1" s="375"/>
      <c r="R1" s="375"/>
      <c r="S1" s="366"/>
      <c r="T1" s="366"/>
      <c r="U1" s="366"/>
      <c r="V1" s="366"/>
      <c r="W1" s="367"/>
      <c r="X1" s="367"/>
      <c r="Y1" s="367"/>
      <c r="Z1" s="367"/>
    </row>
    <row r="2" spans="1:26" ht="45" customHeight="1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</row>
    <row r="3" spans="1:26" ht="24" customHeight="1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</row>
    <row r="4" spans="1:26" ht="24" customHeight="1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</row>
    <row r="5" spans="1:26" ht="90" customHeight="1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</row>
    <row r="6" spans="1:26" ht="60" customHeight="1">
      <c r="A6" s="130"/>
      <c r="B6" s="369"/>
      <c r="C6" s="369"/>
      <c r="D6" s="369"/>
      <c r="E6" s="369"/>
      <c r="F6" s="369"/>
      <c r="G6" s="369"/>
      <c r="H6" s="370" t="str">
        <f>'FOGLIO INC.FINALE 1°-2°'!B15</f>
        <v>SICILIA</v>
      </c>
      <c r="I6" s="370"/>
      <c r="J6" s="369">
        <v>1</v>
      </c>
      <c r="K6" s="369"/>
      <c r="L6" s="369"/>
      <c r="M6" s="133"/>
      <c r="N6" s="149"/>
      <c r="O6" s="134"/>
      <c r="P6" s="369"/>
      <c r="Q6" s="369"/>
      <c r="R6" s="369"/>
      <c r="S6" s="369"/>
      <c r="T6" s="369"/>
      <c r="U6" s="369"/>
      <c r="V6" s="370" t="str">
        <f>'FOGLIO INC.FINALE 1°-2°'!J15</f>
        <v>LIGURIA</v>
      </c>
      <c r="W6" s="370"/>
      <c r="X6" s="135"/>
      <c r="Y6" s="371">
        <v>2</v>
      </c>
      <c r="Z6" s="371"/>
    </row>
    <row r="7" spans="1:26" ht="60" customHeight="1">
      <c r="A7" s="130"/>
      <c r="B7" s="369" t="str">
        <f>'FOGLIO INC.FINALE 1°-2°'!B19:E19</f>
        <v>AMATO DAVIDE</v>
      </c>
      <c r="C7" s="369"/>
      <c r="D7" s="369"/>
      <c r="E7" s="369"/>
      <c r="F7" s="369"/>
      <c r="G7" s="369"/>
      <c r="H7" s="370"/>
      <c r="I7" s="370"/>
      <c r="J7" s="369"/>
      <c r="K7" s="369"/>
      <c r="L7" s="369"/>
      <c r="M7" s="133"/>
      <c r="N7" s="150"/>
      <c r="O7" s="136"/>
      <c r="P7" s="369">
        <f>'FOGLIO INC.FINALE 1°-2°'!J19</f>
        <v>0</v>
      </c>
      <c r="Q7" s="369"/>
      <c r="R7" s="369"/>
      <c r="S7" s="369"/>
      <c r="T7" s="369"/>
      <c r="U7" s="369"/>
      <c r="V7" s="370"/>
      <c r="W7" s="370"/>
      <c r="X7" s="135"/>
      <c r="Y7" s="371"/>
      <c r="Z7" s="371"/>
    </row>
    <row r="8" spans="1:26" ht="60" customHeight="1">
      <c r="A8" s="130"/>
      <c r="B8" s="137"/>
      <c r="C8" s="137"/>
      <c r="D8" s="137"/>
      <c r="E8" s="137"/>
      <c r="F8" s="137"/>
      <c r="G8" s="137"/>
      <c r="H8" s="370"/>
      <c r="I8" s="370"/>
      <c r="J8" s="369"/>
      <c r="K8" s="369"/>
      <c r="L8" s="369"/>
      <c r="M8" s="133"/>
      <c r="N8" s="150"/>
      <c r="O8" s="138"/>
      <c r="P8" s="137"/>
      <c r="Q8" s="137"/>
      <c r="R8" s="137"/>
      <c r="S8" s="137"/>
      <c r="T8" s="137"/>
      <c r="U8" s="137"/>
      <c r="V8" s="370"/>
      <c r="W8" s="370"/>
      <c r="X8" s="135"/>
      <c r="Y8" s="371"/>
      <c r="Z8" s="371"/>
    </row>
    <row r="9" spans="1:26" ht="50.1" customHeigh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17" customHeight="1">
      <c r="A10" s="130"/>
      <c r="B10" s="372">
        <f ca="1">NOW()</f>
        <v>42350.800224421298</v>
      </c>
      <c r="C10" s="372"/>
      <c r="D10" s="372"/>
      <c r="E10" s="373"/>
      <c r="F10" s="373"/>
      <c r="G10" s="373"/>
      <c r="H10" s="367" t="str">
        <f>'FOGLIO INC.FINALE 1°-2°'!A20</f>
        <v>60 GR</v>
      </c>
      <c r="I10" s="367"/>
      <c r="J10" s="367"/>
      <c r="K10" s="374" t="s">
        <v>39</v>
      </c>
      <c r="L10" s="367"/>
      <c r="M10" s="367"/>
      <c r="N10" s="367"/>
      <c r="O10" s="367"/>
      <c r="P10" s="375" t="s">
        <v>46</v>
      </c>
      <c r="Q10" s="375"/>
      <c r="R10" s="375"/>
      <c r="S10" s="366"/>
      <c r="T10" s="366"/>
      <c r="U10" s="366"/>
      <c r="V10" s="366"/>
      <c r="W10" s="367"/>
      <c r="X10" s="367"/>
      <c r="Y10" s="367"/>
      <c r="Z10" s="367"/>
    </row>
    <row r="11" spans="1:26" ht="45" customHeight="1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</row>
    <row r="12" spans="1:26" ht="24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</row>
    <row r="13" spans="1:26" ht="24" customHeight="1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</row>
    <row r="14" spans="1:26" ht="90" customHeight="1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</row>
    <row r="15" spans="1:26" ht="60" customHeight="1">
      <c r="A15" s="130"/>
      <c r="B15" s="369"/>
      <c r="C15" s="369"/>
      <c r="D15" s="369"/>
      <c r="E15" s="369"/>
      <c r="F15" s="369"/>
      <c r="G15" s="369"/>
      <c r="H15" s="370" t="str">
        <f>'FOGLIO INC.FINALE 1°-2°'!B15</f>
        <v>SICILIA</v>
      </c>
      <c r="I15" s="370"/>
      <c r="J15" s="369">
        <v>1</v>
      </c>
      <c r="K15" s="369"/>
      <c r="L15" s="369"/>
      <c r="M15" s="133"/>
      <c r="N15" s="149"/>
      <c r="O15" s="134"/>
      <c r="P15" s="369"/>
      <c r="Q15" s="369"/>
      <c r="R15" s="369"/>
      <c r="S15" s="369"/>
      <c r="T15" s="369"/>
      <c r="U15" s="369"/>
      <c r="V15" s="370" t="str">
        <f>'FOGLIO INC.FINALE 1°-2°'!J15</f>
        <v>LIGURIA</v>
      </c>
      <c r="W15" s="370"/>
      <c r="X15" s="135"/>
      <c r="Y15" s="371">
        <v>2</v>
      </c>
      <c r="Z15" s="371"/>
    </row>
    <row r="16" spans="1:26" ht="60" customHeight="1">
      <c r="A16" s="130"/>
      <c r="B16" s="369" t="str">
        <f>'FOGLIO INC.FINALE 1°-2°'!B20:E20</f>
        <v>CHIARENZA CHRISTIAN</v>
      </c>
      <c r="C16" s="369"/>
      <c r="D16" s="369"/>
      <c r="E16" s="369"/>
      <c r="F16" s="369"/>
      <c r="G16" s="369"/>
      <c r="H16" s="370"/>
      <c r="I16" s="370"/>
      <c r="J16" s="369"/>
      <c r="K16" s="369"/>
      <c r="L16" s="369"/>
      <c r="M16" s="133"/>
      <c r="N16" s="150"/>
      <c r="O16" s="136"/>
      <c r="P16" s="369" t="str">
        <f>'FOGLIO INC.FINALE 1°-2°'!J20</f>
        <v>ALATI MARCO</v>
      </c>
      <c r="Q16" s="369"/>
      <c r="R16" s="369"/>
      <c r="S16" s="369"/>
      <c r="T16" s="369"/>
      <c r="U16" s="369"/>
      <c r="V16" s="370"/>
      <c r="W16" s="370"/>
      <c r="X16" s="135"/>
      <c r="Y16" s="371"/>
      <c r="Z16" s="371"/>
    </row>
    <row r="17" spans="1:26" ht="60" customHeight="1">
      <c r="A17" s="130"/>
      <c r="B17" s="137"/>
      <c r="C17" s="137"/>
      <c r="D17" s="137"/>
      <c r="E17" s="137"/>
      <c r="F17" s="137"/>
      <c r="G17" s="137"/>
      <c r="H17" s="370"/>
      <c r="I17" s="370"/>
      <c r="J17" s="369"/>
      <c r="K17" s="369"/>
      <c r="L17" s="369"/>
      <c r="M17" s="133"/>
      <c r="N17" s="150"/>
      <c r="O17" s="138"/>
      <c r="P17" s="137"/>
      <c r="Q17" s="137"/>
      <c r="R17" s="137"/>
      <c r="S17" s="137"/>
      <c r="T17" s="137"/>
      <c r="U17" s="137"/>
      <c r="V17" s="370"/>
      <c r="W17" s="370"/>
      <c r="X17" s="135"/>
      <c r="Y17" s="371"/>
      <c r="Z17" s="371"/>
    </row>
    <row r="18" spans="1:26" ht="50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spans="1:26" ht="117" customHeight="1">
      <c r="A19" s="130"/>
      <c r="B19" s="372">
        <f ca="1">NOW()</f>
        <v>42350.800224421298</v>
      </c>
      <c r="C19" s="372"/>
      <c r="D19" s="372"/>
      <c r="E19" s="373"/>
      <c r="F19" s="373"/>
      <c r="G19" s="373"/>
      <c r="H19" s="367" t="str">
        <f>'FOGLIO INC.FINALE 1°-2°'!A21</f>
        <v>66 SL</v>
      </c>
      <c r="I19" s="367"/>
      <c r="J19" s="367"/>
      <c r="K19" s="374" t="s">
        <v>38</v>
      </c>
      <c r="L19" s="367"/>
      <c r="M19" s="367"/>
      <c r="N19" s="367"/>
      <c r="O19" s="367"/>
      <c r="P19" s="375" t="s">
        <v>46</v>
      </c>
      <c r="Q19" s="375"/>
      <c r="R19" s="375"/>
      <c r="S19" s="366"/>
      <c r="T19" s="366"/>
      <c r="U19" s="366"/>
      <c r="V19" s="366"/>
      <c r="W19" s="367"/>
      <c r="X19" s="367"/>
      <c r="Y19" s="367"/>
      <c r="Z19" s="367"/>
    </row>
    <row r="20" spans="1:26" ht="45" customHeight="1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</row>
    <row r="21" spans="1:26" ht="24" customHeight="1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</row>
    <row r="22" spans="1:26" ht="24" customHeight="1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</row>
    <row r="23" spans="1:26" ht="90" customHeight="1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</row>
    <row r="24" spans="1:26" ht="60" customHeight="1">
      <c r="A24" s="130"/>
      <c r="B24" s="369"/>
      <c r="C24" s="369"/>
      <c r="D24" s="369"/>
      <c r="E24" s="369"/>
      <c r="F24" s="369"/>
      <c r="G24" s="369"/>
      <c r="H24" s="370" t="str">
        <f>'FOGLIO INC.FINALE 1°-2°'!B15</f>
        <v>SICILIA</v>
      </c>
      <c r="I24" s="370"/>
      <c r="J24" s="369">
        <v>1</v>
      </c>
      <c r="K24" s="369"/>
      <c r="L24" s="369"/>
      <c r="M24" s="133"/>
      <c r="N24" s="149"/>
      <c r="O24" s="134"/>
      <c r="P24" s="369"/>
      <c r="Q24" s="369"/>
      <c r="R24" s="369"/>
      <c r="S24" s="369"/>
      <c r="T24" s="369"/>
      <c r="U24" s="369"/>
      <c r="V24" s="370" t="str">
        <f>'FOGLIO INC.FINALE 1°-2°'!J15</f>
        <v>LIGURIA</v>
      </c>
      <c r="W24" s="370"/>
      <c r="X24" s="135"/>
      <c r="Y24" s="371">
        <v>2</v>
      </c>
      <c r="Z24" s="371"/>
    </row>
    <row r="25" spans="1:26" ht="60" customHeight="1">
      <c r="A25" s="130"/>
      <c r="B25" s="369" t="str">
        <f>'FOGLIO INC.FINALE 1°-2°'!B21:E21</f>
        <v>GIORDANO DAVIDE</v>
      </c>
      <c r="C25" s="369"/>
      <c r="D25" s="369"/>
      <c r="E25" s="369"/>
      <c r="F25" s="369"/>
      <c r="G25" s="369"/>
      <c r="H25" s="370"/>
      <c r="I25" s="370"/>
      <c r="J25" s="369"/>
      <c r="K25" s="369"/>
      <c r="L25" s="369"/>
      <c r="M25" s="133"/>
      <c r="N25" s="150"/>
      <c r="O25" s="136"/>
      <c r="P25" s="369" t="str">
        <f>'FOGLIO INC.FINALE 1°-2°'!J21</f>
        <v>MANSOUR ABDELLATIF</v>
      </c>
      <c r="Q25" s="369"/>
      <c r="R25" s="369"/>
      <c r="S25" s="369"/>
      <c r="T25" s="369"/>
      <c r="U25" s="369"/>
      <c r="V25" s="370"/>
      <c r="W25" s="370"/>
      <c r="X25" s="135"/>
      <c r="Y25" s="371"/>
      <c r="Z25" s="371"/>
    </row>
    <row r="26" spans="1:26" ht="60" customHeight="1">
      <c r="A26" s="130"/>
      <c r="B26" s="137"/>
      <c r="C26" s="137"/>
      <c r="D26" s="137"/>
      <c r="E26" s="137"/>
      <c r="F26" s="137"/>
      <c r="G26" s="137"/>
      <c r="H26" s="370"/>
      <c r="I26" s="370"/>
      <c r="J26" s="369"/>
      <c r="K26" s="369"/>
      <c r="L26" s="369"/>
      <c r="M26" s="133"/>
      <c r="N26" s="150"/>
      <c r="O26" s="138"/>
      <c r="P26" s="137"/>
      <c r="Q26" s="137"/>
      <c r="R26" s="137"/>
      <c r="S26" s="137"/>
      <c r="T26" s="137"/>
      <c r="U26" s="137"/>
      <c r="V26" s="370"/>
      <c r="W26" s="370"/>
      <c r="X26" s="135"/>
      <c r="Y26" s="371"/>
      <c r="Z26" s="371"/>
    </row>
    <row r="27" spans="1:26" ht="50.1" customHeight="1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spans="1:26" ht="117" customHeight="1">
      <c r="A28" s="130"/>
      <c r="B28" s="372">
        <f ca="1">NOW()</f>
        <v>42350.800224421298</v>
      </c>
      <c r="C28" s="372"/>
      <c r="D28" s="372"/>
      <c r="E28" s="373"/>
      <c r="F28" s="373"/>
      <c r="G28" s="373"/>
      <c r="H28" s="367" t="str">
        <f>'FOGLIO INC.FINALE 1°-2°'!A22</f>
        <v>66 GR</v>
      </c>
      <c r="I28" s="367"/>
      <c r="J28" s="367"/>
      <c r="K28" s="374" t="s">
        <v>38</v>
      </c>
      <c r="L28" s="367"/>
      <c r="M28" s="367"/>
      <c r="N28" s="367"/>
      <c r="O28" s="367"/>
      <c r="P28" s="375" t="s">
        <v>46</v>
      </c>
      <c r="Q28" s="375"/>
      <c r="R28" s="375"/>
      <c r="S28" s="366"/>
      <c r="T28" s="366"/>
      <c r="U28" s="366"/>
      <c r="V28" s="366"/>
      <c r="W28" s="367"/>
      <c r="X28" s="367"/>
      <c r="Y28" s="367"/>
      <c r="Z28" s="367"/>
    </row>
    <row r="29" spans="1:26" ht="45" customHeight="1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</row>
    <row r="30" spans="1:26" ht="24" customHeight="1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/>
    </row>
    <row r="31" spans="1:26" ht="24" customHeight="1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</row>
    <row r="32" spans="1:26" ht="90" customHeight="1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</row>
    <row r="33" spans="1:26" ht="60" customHeight="1">
      <c r="A33" s="130"/>
      <c r="B33" s="369"/>
      <c r="C33" s="369"/>
      <c r="D33" s="369"/>
      <c r="E33" s="369"/>
      <c r="F33" s="369"/>
      <c r="G33" s="369"/>
      <c r="H33" s="370" t="str">
        <f>'FOGLIO INC.FINALE 1°-2°'!B15</f>
        <v>SICILIA</v>
      </c>
      <c r="I33" s="370"/>
      <c r="J33" s="369">
        <v>1</v>
      </c>
      <c r="K33" s="369"/>
      <c r="L33" s="369"/>
      <c r="M33" s="133"/>
      <c r="N33" s="149"/>
      <c r="O33" s="134"/>
      <c r="P33" s="369"/>
      <c r="Q33" s="369"/>
      <c r="R33" s="369"/>
      <c r="S33" s="369"/>
      <c r="T33" s="369"/>
      <c r="U33" s="369"/>
      <c r="V33" s="370" t="str">
        <f>'FOGLIO INC.FINALE 1°-2°'!J15</f>
        <v>LIGURIA</v>
      </c>
      <c r="W33" s="370"/>
      <c r="X33" s="135"/>
      <c r="Y33" s="371">
        <v>2</v>
      </c>
      <c r="Z33" s="371"/>
    </row>
    <row r="34" spans="1:26" ht="60" customHeight="1">
      <c r="A34" s="130"/>
      <c r="B34" s="369" t="str">
        <f>'FOGLIO INC.FINALE 1°-2°'!B22:E22</f>
        <v>SANFILIPPO IGNAZIO</v>
      </c>
      <c r="C34" s="369"/>
      <c r="D34" s="369"/>
      <c r="E34" s="369"/>
      <c r="F34" s="369"/>
      <c r="G34" s="369"/>
      <c r="H34" s="370"/>
      <c r="I34" s="370"/>
      <c r="J34" s="369"/>
      <c r="K34" s="369"/>
      <c r="L34" s="369"/>
      <c r="M34" s="133"/>
      <c r="N34" s="150"/>
      <c r="O34" s="136"/>
      <c r="P34" s="369" t="str">
        <f>'FOGLIO INC.FINALE 1°-2°'!J22</f>
        <v>TOFFANINI VENDEL</v>
      </c>
      <c r="Q34" s="369"/>
      <c r="R34" s="369"/>
      <c r="S34" s="369"/>
      <c r="T34" s="369"/>
      <c r="U34" s="369"/>
      <c r="V34" s="370"/>
      <c r="W34" s="370"/>
      <c r="X34" s="135"/>
      <c r="Y34" s="371"/>
      <c r="Z34" s="371"/>
    </row>
    <row r="35" spans="1:26" ht="60" customHeight="1">
      <c r="A35" s="130"/>
      <c r="B35" s="137"/>
      <c r="C35" s="137"/>
      <c r="D35" s="137"/>
      <c r="E35" s="137"/>
      <c r="F35" s="137"/>
      <c r="G35" s="137"/>
      <c r="H35" s="370"/>
      <c r="I35" s="370"/>
      <c r="J35" s="369"/>
      <c r="K35" s="369"/>
      <c r="L35" s="369"/>
      <c r="M35" s="133"/>
      <c r="N35" s="150"/>
      <c r="O35" s="138"/>
      <c r="P35" s="137"/>
      <c r="Q35" s="137"/>
      <c r="R35" s="137"/>
      <c r="S35" s="137"/>
      <c r="T35" s="137"/>
      <c r="U35" s="137"/>
      <c r="V35" s="370"/>
      <c r="W35" s="370"/>
      <c r="X35" s="135"/>
      <c r="Y35" s="371"/>
      <c r="Z35" s="371"/>
    </row>
    <row r="36" spans="1:26" ht="50.1" customHeight="1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6" ht="117" customHeight="1">
      <c r="A37" s="130"/>
      <c r="B37" s="372">
        <f ca="1">NOW()</f>
        <v>42350.800224421298</v>
      </c>
      <c r="C37" s="372"/>
      <c r="D37" s="372"/>
      <c r="E37" s="373"/>
      <c r="F37" s="373"/>
      <c r="G37" s="373"/>
      <c r="H37" s="367" t="str">
        <f>'FOGLIO INC.FINALE 1°-2°'!A23</f>
        <v>74 SL</v>
      </c>
      <c r="I37" s="367"/>
      <c r="J37" s="367"/>
      <c r="K37" s="374" t="str">
        <f>[2]tabellone!$H$8</f>
        <v>SL</v>
      </c>
      <c r="L37" s="367"/>
      <c r="M37" s="367"/>
      <c r="N37" s="367"/>
      <c r="O37" s="367"/>
      <c r="P37" s="375" t="s">
        <v>46</v>
      </c>
      <c r="Q37" s="375"/>
      <c r="R37" s="375"/>
      <c r="S37" s="366"/>
      <c r="T37" s="366"/>
      <c r="U37" s="366"/>
      <c r="V37" s="366"/>
      <c r="W37" s="367"/>
      <c r="X37" s="367"/>
      <c r="Y37" s="367"/>
      <c r="Z37" s="367"/>
    </row>
    <row r="38" spans="1:26" ht="45" customHeight="1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</row>
    <row r="39" spans="1:26" ht="24" customHeight="1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</row>
    <row r="40" spans="1:26" ht="24" customHeight="1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</row>
    <row r="41" spans="1:26" ht="90" customHeight="1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</row>
    <row r="42" spans="1:26" ht="60" customHeight="1">
      <c r="A42" s="130"/>
      <c r="B42" s="369"/>
      <c r="C42" s="369"/>
      <c r="D42" s="369"/>
      <c r="E42" s="369"/>
      <c r="F42" s="369"/>
      <c r="G42" s="369"/>
      <c r="H42" s="370" t="str">
        <f>'FOGLIO INC.FINALE 1°-2°'!B15</f>
        <v>SICILIA</v>
      </c>
      <c r="I42" s="370"/>
      <c r="J42" s="369">
        <v>1</v>
      </c>
      <c r="K42" s="369"/>
      <c r="L42" s="369"/>
      <c r="M42" s="133"/>
      <c r="N42" s="149"/>
      <c r="O42" s="134"/>
      <c r="P42" s="369"/>
      <c r="Q42" s="369"/>
      <c r="R42" s="369"/>
      <c r="S42" s="369"/>
      <c r="T42" s="369"/>
      <c r="U42" s="369"/>
      <c r="V42" s="370" t="str">
        <f>'FOGLIO INC.FINALE 1°-2°'!J15</f>
        <v>LIGURIA</v>
      </c>
      <c r="W42" s="370"/>
      <c r="X42" s="135"/>
      <c r="Y42" s="371">
        <v>2</v>
      </c>
      <c r="Z42" s="371"/>
    </row>
    <row r="43" spans="1:26" ht="60" customHeight="1">
      <c r="A43" s="130"/>
      <c r="B43" s="369" t="str">
        <f>'FOGLIO INC.FINALE 1°-2°'!B23:E23</f>
        <v>CHIARA MASSIMILIANO</v>
      </c>
      <c r="C43" s="369"/>
      <c r="D43" s="369"/>
      <c r="E43" s="369"/>
      <c r="F43" s="369"/>
      <c r="G43" s="369"/>
      <c r="H43" s="370"/>
      <c r="I43" s="370"/>
      <c r="J43" s="369"/>
      <c r="K43" s="369"/>
      <c r="L43" s="369"/>
      <c r="M43" s="133"/>
      <c r="N43" s="150"/>
      <c r="O43" s="136"/>
      <c r="P43" s="369" t="str">
        <f>'FOGLIO INC.FINALE 1°-2°'!J23</f>
        <v>MASOTTI JACOPO</v>
      </c>
      <c r="Q43" s="369"/>
      <c r="R43" s="369"/>
      <c r="S43" s="369"/>
      <c r="T43" s="369"/>
      <c r="U43" s="369"/>
      <c r="V43" s="370"/>
      <c r="W43" s="370"/>
      <c r="X43" s="135"/>
      <c r="Y43" s="371"/>
      <c r="Z43" s="371"/>
    </row>
    <row r="44" spans="1:26" ht="60" customHeight="1">
      <c r="A44" s="130"/>
      <c r="B44" s="137"/>
      <c r="C44" s="137"/>
      <c r="D44" s="137"/>
      <c r="E44" s="137"/>
      <c r="F44" s="137"/>
      <c r="G44" s="137"/>
      <c r="H44" s="370"/>
      <c r="I44" s="370"/>
      <c r="J44" s="369"/>
      <c r="K44" s="369"/>
      <c r="L44" s="369"/>
      <c r="M44" s="133"/>
      <c r="N44" s="150"/>
      <c r="O44" s="138"/>
      <c r="P44" s="137"/>
      <c r="Q44" s="137"/>
      <c r="R44" s="137"/>
      <c r="S44" s="137"/>
      <c r="T44" s="137"/>
      <c r="U44" s="137"/>
      <c r="V44" s="370"/>
      <c r="W44" s="370"/>
      <c r="X44" s="135"/>
      <c r="Y44" s="371"/>
      <c r="Z44" s="371"/>
    </row>
    <row r="45" spans="1:26" ht="50.1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spans="1:26" ht="117" customHeight="1">
      <c r="A46" s="130"/>
      <c r="B46" s="372">
        <f ca="1">NOW()</f>
        <v>42350.800224421298</v>
      </c>
      <c r="C46" s="372"/>
      <c r="D46" s="372"/>
      <c r="E46" s="373"/>
      <c r="F46" s="373"/>
      <c r="G46" s="373"/>
      <c r="H46" s="367" t="str">
        <f>'FOGLIO INC.FINALE 1°-2°'!A24</f>
        <v>74 GR</v>
      </c>
      <c r="I46" s="367"/>
      <c r="J46" s="367"/>
      <c r="K46" s="374" t="s">
        <v>38</v>
      </c>
      <c r="L46" s="367"/>
      <c r="M46" s="367"/>
      <c r="N46" s="367"/>
      <c r="O46" s="367"/>
      <c r="P46" s="375" t="s">
        <v>46</v>
      </c>
      <c r="Q46" s="375"/>
      <c r="R46" s="375"/>
      <c r="S46" s="366"/>
      <c r="T46" s="366"/>
      <c r="U46" s="366"/>
      <c r="V46" s="366"/>
      <c r="W46" s="367"/>
      <c r="X46" s="367"/>
      <c r="Y46" s="367"/>
      <c r="Z46" s="367"/>
    </row>
    <row r="47" spans="1:26" ht="45" customHeight="1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</row>
    <row r="48" spans="1:26" ht="24" customHeight="1">
      <c r="A48" s="368"/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</row>
    <row r="49" spans="1:26" ht="24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</row>
    <row r="50" spans="1:26" ht="90" customHeight="1">
      <c r="A50" s="368"/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</row>
    <row r="51" spans="1:26" ht="60" customHeight="1">
      <c r="A51" s="130"/>
      <c r="B51" s="369"/>
      <c r="C51" s="369"/>
      <c r="D51" s="369"/>
      <c r="E51" s="369"/>
      <c r="F51" s="369"/>
      <c r="G51" s="369"/>
      <c r="H51" s="370" t="str">
        <f>'FOGLIO INC.FINALE 1°-2°'!B15</f>
        <v>SICILIA</v>
      </c>
      <c r="I51" s="370"/>
      <c r="J51" s="369">
        <v>1</v>
      </c>
      <c r="K51" s="369"/>
      <c r="L51" s="369"/>
      <c r="M51" s="133"/>
      <c r="N51" s="149"/>
      <c r="O51" s="134"/>
      <c r="P51" s="369"/>
      <c r="Q51" s="369"/>
      <c r="R51" s="369"/>
      <c r="S51" s="369"/>
      <c r="T51" s="369"/>
      <c r="U51" s="369"/>
      <c r="V51" s="370" t="str">
        <f>'FOGLIO INC.FINALE 1°-2°'!J15</f>
        <v>LIGURIA</v>
      </c>
      <c r="W51" s="370"/>
      <c r="X51" s="135"/>
      <c r="Y51" s="371">
        <v>2</v>
      </c>
      <c r="Z51" s="371"/>
    </row>
    <row r="52" spans="1:26" ht="60" customHeight="1">
      <c r="A52" s="130"/>
      <c r="B52" s="369" t="str">
        <f>'FOGLIO INC.FINALE 1°-2°'!B24:E24</f>
        <v>SANFILIPPO DOMENICO</v>
      </c>
      <c r="C52" s="369"/>
      <c r="D52" s="369"/>
      <c r="E52" s="369"/>
      <c r="F52" s="369"/>
      <c r="G52" s="369"/>
      <c r="H52" s="370"/>
      <c r="I52" s="370"/>
      <c r="J52" s="369"/>
      <c r="K52" s="369"/>
      <c r="L52" s="369"/>
      <c r="M52" s="133"/>
      <c r="N52" s="150"/>
      <c r="O52" s="136"/>
      <c r="P52" s="369" t="str">
        <f>'FOGLIO INC.FINALE 1°-2°'!J24</f>
        <v>SARGSYAN ARARAT</v>
      </c>
      <c r="Q52" s="369"/>
      <c r="R52" s="369"/>
      <c r="S52" s="369"/>
      <c r="T52" s="369"/>
      <c r="U52" s="369"/>
      <c r="V52" s="370"/>
      <c r="W52" s="370"/>
      <c r="X52" s="135"/>
      <c r="Y52" s="371"/>
      <c r="Z52" s="371"/>
    </row>
    <row r="53" spans="1:26" ht="60" customHeight="1">
      <c r="A53" s="130"/>
      <c r="B53" s="137"/>
      <c r="C53" s="137"/>
      <c r="D53" s="137"/>
      <c r="E53" s="137"/>
      <c r="F53" s="137"/>
      <c r="G53" s="137"/>
      <c r="H53" s="370"/>
      <c r="I53" s="370"/>
      <c r="J53" s="369"/>
      <c r="K53" s="369"/>
      <c r="L53" s="369"/>
      <c r="M53" s="133"/>
      <c r="N53" s="150"/>
      <c r="O53" s="138"/>
      <c r="P53" s="137"/>
      <c r="Q53" s="137"/>
      <c r="R53" s="137"/>
      <c r="S53" s="137"/>
      <c r="T53" s="137"/>
      <c r="U53" s="137"/>
      <c r="V53" s="370"/>
      <c r="W53" s="370"/>
      <c r="X53" s="135"/>
      <c r="Y53" s="371"/>
      <c r="Z53" s="371"/>
    </row>
    <row r="54" spans="1:26" ht="50.1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spans="1:26" ht="117" customHeight="1">
      <c r="A55" s="130"/>
      <c r="B55" s="372">
        <f ca="1">NOW()</f>
        <v>42350.800224421298</v>
      </c>
      <c r="C55" s="372"/>
      <c r="D55" s="372"/>
      <c r="E55" s="373"/>
      <c r="F55" s="373"/>
      <c r="G55" s="373"/>
      <c r="H55" s="367" t="str">
        <f>'FOGLIO INC.FINALE 1°-2°'!A25</f>
        <v>84 SL</v>
      </c>
      <c r="I55" s="367"/>
      <c r="J55" s="367"/>
      <c r="K55" s="374" t="s">
        <v>38</v>
      </c>
      <c r="L55" s="367"/>
      <c r="M55" s="367"/>
      <c r="N55" s="367"/>
      <c r="O55" s="367"/>
      <c r="P55" s="375" t="s">
        <v>46</v>
      </c>
      <c r="Q55" s="375"/>
      <c r="R55" s="375"/>
      <c r="S55" s="366"/>
      <c r="T55" s="366"/>
      <c r="U55" s="366"/>
      <c r="V55" s="366"/>
      <c r="W55" s="367"/>
      <c r="X55" s="367"/>
      <c r="Y55" s="367"/>
      <c r="Z55" s="367"/>
    </row>
    <row r="56" spans="1:26" ht="45" customHeight="1">
      <c r="A56" s="368"/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</row>
    <row r="57" spans="1:26" ht="24" customHeight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</row>
    <row r="58" spans="1:26" ht="24" customHeight="1">
      <c r="A58" s="368"/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</row>
    <row r="59" spans="1:26" ht="90" customHeight="1">
      <c r="A59" s="368"/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68"/>
      <c r="W59" s="368"/>
      <c r="X59" s="368"/>
      <c r="Y59" s="368"/>
      <c r="Z59" s="368"/>
    </row>
    <row r="60" spans="1:26" ht="60" customHeight="1">
      <c r="A60" s="130"/>
      <c r="B60" s="369"/>
      <c r="C60" s="369"/>
      <c r="D60" s="369"/>
      <c r="E60" s="369"/>
      <c r="F60" s="369"/>
      <c r="G60" s="369"/>
      <c r="H60" s="370" t="str">
        <f>'FOGLIO INC.FINALE 1°-2°'!B15</f>
        <v>SICILIA</v>
      </c>
      <c r="I60" s="370"/>
      <c r="J60" s="369">
        <v>1</v>
      </c>
      <c r="K60" s="369"/>
      <c r="L60" s="369"/>
      <c r="M60" s="133"/>
      <c r="N60" s="149"/>
      <c r="O60" s="134"/>
      <c r="P60" s="369"/>
      <c r="Q60" s="369"/>
      <c r="R60" s="369"/>
      <c r="S60" s="369"/>
      <c r="T60" s="369"/>
      <c r="U60" s="369"/>
      <c r="V60" s="370" t="str">
        <f>'FOGLIO INC.FINALE 1°-2°'!J15</f>
        <v>LIGURIA</v>
      </c>
      <c r="W60" s="370"/>
      <c r="X60" s="135"/>
      <c r="Y60" s="371">
        <v>2</v>
      </c>
      <c r="Z60" s="371"/>
    </row>
    <row r="61" spans="1:26" ht="60" customHeight="1">
      <c r="A61" s="130"/>
      <c r="B61" s="369" t="str">
        <f>'FOGLIO INC.FINALE 1°-2°'!B25:E25</f>
        <v>BORDINO FEDERICO</v>
      </c>
      <c r="C61" s="369"/>
      <c r="D61" s="369"/>
      <c r="E61" s="369"/>
      <c r="F61" s="369"/>
      <c r="G61" s="369"/>
      <c r="H61" s="370"/>
      <c r="I61" s="370"/>
      <c r="J61" s="369"/>
      <c r="K61" s="369"/>
      <c r="L61" s="369"/>
      <c r="M61" s="133"/>
      <c r="N61" s="150"/>
      <c r="O61" s="136"/>
      <c r="P61" s="369" t="str">
        <f>'FOGLIO INC.FINALE 1°-2°'!J25</f>
        <v>GIORDANELLA MARCO</v>
      </c>
      <c r="Q61" s="369"/>
      <c r="R61" s="369"/>
      <c r="S61" s="369"/>
      <c r="T61" s="369"/>
      <c r="U61" s="369"/>
      <c r="V61" s="370"/>
      <c r="W61" s="370"/>
      <c r="X61" s="135"/>
      <c r="Y61" s="371"/>
      <c r="Z61" s="371"/>
    </row>
    <row r="62" spans="1:26" ht="60" customHeight="1">
      <c r="A62" s="130"/>
      <c r="B62" s="137"/>
      <c r="C62" s="137"/>
      <c r="D62" s="137"/>
      <c r="E62" s="137"/>
      <c r="F62" s="137"/>
      <c r="G62" s="137"/>
      <c r="H62" s="370"/>
      <c r="I62" s="370"/>
      <c r="J62" s="369"/>
      <c r="K62" s="369"/>
      <c r="L62" s="369"/>
      <c r="M62" s="133"/>
      <c r="N62" s="150"/>
      <c r="O62" s="138"/>
      <c r="P62" s="137"/>
      <c r="Q62" s="137"/>
      <c r="R62" s="137"/>
      <c r="S62" s="137"/>
      <c r="T62" s="137"/>
      <c r="U62" s="137"/>
      <c r="V62" s="370"/>
      <c r="W62" s="370"/>
      <c r="X62" s="135"/>
      <c r="Y62" s="371"/>
      <c r="Z62" s="371"/>
    </row>
    <row r="63" spans="1:26" ht="50.1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17" customHeight="1">
      <c r="A64" s="130"/>
      <c r="B64" s="372">
        <f ca="1">NOW()</f>
        <v>42350.800224421298</v>
      </c>
      <c r="C64" s="372"/>
      <c r="D64" s="372"/>
      <c r="E64" s="373"/>
      <c r="F64" s="373"/>
      <c r="G64" s="373"/>
      <c r="H64" s="367" t="str">
        <f>'FOGLIO INC.FINALE 1°-2°'!A26</f>
        <v>100 GR</v>
      </c>
      <c r="I64" s="367"/>
      <c r="J64" s="367"/>
      <c r="K64" s="374" t="s">
        <v>38</v>
      </c>
      <c r="L64" s="367"/>
      <c r="M64" s="367"/>
      <c r="N64" s="367"/>
      <c r="O64" s="367"/>
      <c r="P64" s="375" t="s">
        <v>46</v>
      </c>
      <c r="Q64" s="375"/>
      <c r="R64" s="375"/>
      <c r="S64" s="366"/>
      <c r="T64" s="366"/>
      <c r="U64" s="366"/>
      <c r="V64" s="366"/>
      <c r="W64" s="367"/>
      <c r="X64" s="367"/>
      <c r="Y64" s="367"/>
      <c r="Z64" s="367"/>
    </row>
    <row r="65" spans="1:26" ht="45" customHeight="1">
      <c r="A65" s="368"/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</row>
    <row r="66" spans="1:26" ht="24" customHeight="1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</row>
    <row r="67" spans="1:26" ht="24" customHeight="1">
      <c r="A67" s="368"/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</row>
    <row r="68" spans="1:26" ht="90" customHeight="1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</row>
    <row r="69" spans="1:26" ht="60" customHeight="1">
      <c r="A69" s="130"/>
      <c r="B69" s="369"/>
      <c r="C69" s="369"/>
      <c r="D69" s="369"/>
      <c r="E69" s="369"/>
      <c r="F69" s="369"/>
      <c r="G69" s="369"/>
      <c r="H69" s="370" t="str">
        <f>'FOGLIO INC.FINALE 1°-2°'!B15</f>
        <v>SICILIA</v>
      </c>
      <c r="I69" s="370"/>
      <c r="J69" s="369">
        <v>1</v>
      </c>
      <c r="K69" s="369"/>
      <c r="L69" s="369"/>
      <c r="M69" s="133"/>
      <c r="N69" s="149"/>
      <c r="O69" s="134"/>
      <c r="P69" s="369"/>
      <c r="Q69" s="369"/>
      <c r="R69" s="369"/>
      <c r="S69" s="369"/>
      <c r="T69" s="369"/>
      <c r="U69" s="369"/>
      <c r="V69" s="370" t="str">
        <f>'FOGLIO INC.FINALE 1°-2°'!J15</f>
        <v>LIGURIA</v>
      </c>
      <c r="W69" s="370"/>
      <c r="X69" s="135"/>
      <c r="Y69" s="371">
        <v>2</v>
      </c>
      <c r="Z69" s="371"/>
    </row>
    <row r="70" spans="1:26" ht="60" customHeight="1">
      <c r="A70" s="130"/>
      <c r="B70" s="369" t="str">
        <f>'FOGLIO INC.FINALE 1°-2°'!B26:E26</f>
        <v>BEN HASSIN ALEX</v>
      </c>
      <c r="C70" s="369"/>
      <c r="D70" s="369"/>
      <c r="E70" s="369"/>
      <c r="F70" s="369"/>
      <c r="G70" s="369"/>
      <c r="H70" s="370"/>
      <c r="I70" s="370"/>
      <c r="J70" s="369"/>
      <c r="K70" s="369"/>
      <c r="L70" s="369"/>
      <c r="M70" s="133"/>
      <c r="N70" s="150"/>
      <c r="O70" s="136"/>
      <c r="P70" s="369" t="str">
        <f>'FOGLIO INC.FINALE 1°-2°'!J26</f>
        <v>VARICELLI SAMUELE</v>
      </c>
      <c r="Q70" s="369"/>
      <c r="R70" s="369"/>
      <c r="S70" s="369"/>
      <c r="T70" s="369"/>
      <c r="U70" s="369"/>
      <c r="V70" s="370"/>
      <c r="W70" s="370"/>
      <c r="X70" s="135"/>
      <c r="Y70" s="371"/>
      <c r="Z70" s="371"/>
    </row>
    <row r="71" spans="1:26" ht="60" customHeight="1">
      <c r="A71" s="130"/>
      <c r="B71" s="137"/>
      <c r="C71" s="137"/>
      <c r="D71" s="137"/>
      <c r="E71" s="137"/>
      <c r="F71" s="137"/>
      <c r="G71" s="137"/>
      <c r="H71" s="370"/>
      <c r="I71" s="370"/>
      <c r="J71" s="369"/>
      <c r="K71" s="369"/>
      <c r="L71" s="369"/>
      <c r="M71" s="133"/>
      <c r="N71" s="150"/>
      <c r="O71" s="138"/>
      <c r="P71" s="137"/>
      <c r="Q71" s="137"/>
      <c r="R71" s="137"/>
      <c r="S71" s="137"/>
      <c r="T71" s="137"/>
      <c r="U71" s="137"/>
      <c r="V71" s="370"/>
      <c r="W71" s="370"/>
      <c r="X71" s="135"/>
      <c r="Y71" s="371"/>
      <c r="Z71" s="371"/>
    </row>
    <row r="72" spans="1:26" ht="50.1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spans="1:26" ht="117" customHeight="1">
      <c r="A73" s="130"/>
      <c r="B73" s="372">
        <f ca="1">NOW()</f>
        <v>42350.800224421298</v>
      </c>
      <c r="C73" s="372"/>
      <c r="D73" s="372"/>
      <c r="E73" s="373"/>
      <c r="F73" s="373"/>
      <c r="G73" s="373"/>
      <c r="H73" s="367" t="str">
        <f>'FOGLIO INC.FINALE 1°-2°'!A27</f>
        <v>51 LF</v>
      </c>
      <c r="I73" s="367"/>
      <c r="J73" s="367"/>
      <c r="K73" s="374" t="s">
        <v>38</v>
      </c>
      <c r="L73" s="367"/>
      <c r="M73" s="367"/>
      <c r="N73" s="367"/>
      <c r="O73" s="367"/>
      <c r="P73" s="375" t="s">
        <v>46</v>
      </c>
      <c r="Q73" s="375"/>
      <c r="R73" s="375"/>
      <c r="S73" s="366"/>
      <c r="T73" s="366"/>
      <c r="U73" s="366"/>
      <c r="V73" s="366"/>
      <c r="W73" s="367"/>
      <c r="X73" s="367"/>
      <c r="Y73" s="367"/>
      <c r="Z73" s="367"/>
    </row>
    <row r="74" spans="1:26" ht="45" customHeight="1">
      <c r="A74" s="368"/>
      <c r="B74" s="368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</row>
    <row r="75" spans="1:26" ht="24" customHeight="1">
      <c r="A75" s="368"/>
      <c r="B75" s="368"/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/>
    </row>
    <row r="76" spans="1:26" ht="24" customHeight="1">
      <c r="A76" s="368"/>
      <c r="B76" s="368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</row>
    <row r="77" spans="1:26" ht="90" customHeight="1">
      <c r="A77" s="368"/>
      <c r="B77" s="368"/>
      <c r="C77" s="368"/>
      <c r="D77" s="368"/>
      <c r="E77" s="368"/>
      <c r="F77" s="368"/>
      <c r="G77" s="368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</row>
    <row r="78" spans="1:26" ht="60" customHeight="1">
      <c r="A78" s="130"/>
      <c r="B78" s="369"/>
      <c r="C78" s="369"/>
      <c r="D78" s="369"/>
      <c r="E78" s="369"/>
      <c r="F78" s="369"/>
      <c r="G78" s="369"/>
      <c r="H78" s="370" t="str">
        <f>'FOGLIO INC.FINALE 1°-2°'!B15</f>
        <v>SICILIA</v>
      </c>
      <c r="I78" s="370"/>
      <c r="J78" s="369">
        <v>1</v>
      </c>
      <c r="K78" s="369"/>
      <c r="L78" s="369"/>
      <c r="M78" s="133"/>
      <c r="N78" s="149"/>
      <c r="O78" s="134"/>
      <c r="P78" s="369"/>
      <c r="Q78" s="369"/>
      <c r="R78" s="369"/>
      <c r="S78" s="369"/>
      <c r="T78" s="369"/>
      <c r="U78" s="369"/>
      <c r="V78" s="370" t="str">
        <f>'FOGLIO INC.FINALE 1°-2°'!J15</f>
        <v>LIGURIA</v>
      </c>
      <c r="W78" s="370"/>
      <c r="X78" s="135"/>
      <c r="Y78" s="371">
        <v>2</v>
      </c>
      <c r="Z78" s="371"/>
    </row>
    <row r="79" spans="1:26" ht="60" customHeight="1">
      <c r="A79" s="130"/>
      <c r="B79" s="369" t="str">
        <f>'FOGLIO INC.FINALE 1°-2°'!B27:E27</f>
        <v>GIORDANO ERICA</v>
      </c>
      <c r="C79" s="369"/>
      <c r="D79" s="369"/>
      <c r="E79" s="369"/>
      <c r="F79" s="369"/>
      <c r="G79" s="369"/>
      <c r="H79" s="370"/>
      <c r="I79" s="370"/>
      <c r="J79" s="369"/>
      <c r="K79" s="369"/>
      <c r="L79" s="369"/>
      <c r="M79" s="133"/>
      <c r="N79" s="150"/>
      <c r="O79" s="136"/>
      <c r="P79" s="369" t="str">
        <f>'FOGLIO INC.FINALE 1°-2°'!J27</f>
        <v>GERARD MORGANE</v>
      </c>
      <c r="Q79" s="369"/>
      <c r="R79" s="369"/>
      <c r="S79" s="369"/>
      <c r="T79" s="369"/>
      <c r="U79" s="369"/>
      <c r="V79" s="370"/>
      <c r="W79" s="370"/>
      <c r="X79" s="135"/>
      <c r="Y79" s="371"/>
      <c r="Z79" s="371"/>
    </row>
    <row r="80" spans="1:26" ht="60" customHeight="1">
      <c r="A80" s="130"/>
      <c r="B80" s="137"/>
      <c r="C80" s="137"/>
      <c r="D80" s="137"/>
      <c r="E80" s="137"/>
      <c r="F80" s="137"/>
      <c r="G80" s="137"/>
      <c r="H80" s="370"/>
      <c r="I80" s="370"/>
      <c r="J80" s="369"/>
      <c r="K80" s="369"/>
      <c r="L80" s="369"/>
      <c r="M80" s="133"/>
      <c r="N80" s="150"/>
      <c r="O80" s="138"/>
      <c r="P80" s="137"/>
      <c r="Q80" s="137"/>
      <c r="R80" s="137"/>
      <c r="S80" s="137"/>
      <c r="T80" s="137"/>
      <c r="U80" s="137"/>
      <c r="V80" s="370"/>
      <c r="W80" s="370"/>
      <c r="X80" s="135"/>
      <c r="Y80" s="371"/>
      <c r="Z80" s="371"/>
    </row>
    <row r="81" spans="1:26" ht="50.1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spans="1:26" ht="117" customHeight="1">
      <c r="A82" s="130"/>
      <c r="B82" s="372">
        <f ca="1">NOW()</f>
        <v>42350.800224421298</v>
      </c>
      <c r="C82" s="372"/>
      <c r="D82" s="372"/>
      <c r="E82" s="373"/>
      <c r="F82" s="373"/>
      <c r="G82" s="373"/>
      <c r="H82" s="367" t="str">
        <f>'FOGLIO INC.FINALE 1°-2°'!A28</f>
        <v>63 LF</v>
      </c>
      <c r="I82" s="367"/>
      <c r="J82" s="367"/>
      <c r="K82" s="374" t="s">
        <v>38</v>
      </c>
      <c r="L82" s="367"/>
      <c r="M82" s="367"/>
      <c r="N82" s="367"/>
      <c r="O82" s="367"/>
      <c r="P82" s="375" t="s">
        <v>46</v>
      </c>
      <c r="Q82" s="375"/>
      <c r="R82" s="375"/>
      <c r="S82" s="366"/>
      <c r="T82" s="366"/>
      <c r="U82" s="366"/>
      <c r="V82" s="366"/>
      <c r="W82" s="367"/>
      <c r="X82" s="367"/>
      <c r="Y82" s="367"/>
      <c r="Z82" s="367"/>
    </row>
    <row r="83" spans="1:26" ht="45" customHeight="1">
      <c r="A83" s="368"/>
      <c r="B83" s="368"/>
      <c r="C83" s="368"/>
      <c r="D83" s="36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/>
    </row>
    <row r="84" spans="1:26" ht="24" customHeight="1">
      <c r="A84" s="368"/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368"/>
      <c r="Y84" s="368"/>
      <c r="Z84" s="368"/>
    </row>
    <row r="85" spans="1:26" ht="24" customHeight="1">
      <c r="A85" s="368"/>
      <c r="B85" s="368"/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</row>
    <row r="86" spans="1:26" ht="90" customHeight="1">
      <c r="A86" s="368"/>
      <c r="B86" s="368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</row>
    <row r="87" spans="1:26" ht="60" customHeight="1">
      <c r="A87" s="130"/>
      <c r="B87" s="369"/>
      <c r="C87" s="369"/>
      <c r="D87" s="369"/>
      <c r="E87" s="369"/>
      <c r="F87" s="369"/>
      <c r="G87" s="369"/>
      <c r="H87" s="370" t="str">
        <f>'FOGLIO INC.FINALE 1°-2°'!B15</f>
        <v>SICILIA</v>
      </c>
      <c r="I87" s="370"/>
      <c r="J87" s="369">
        <v>1</v>
      </c>
      <c r="K87" s="369"/>
      <c r="L87" s="369"/>
      <c r="M87" s="133"/>
      <c r="N87" s="149"/>
      <c r="O87" s="134"/>
      <c r="P87" s="369"/>
      <c r="Q87" s="369"/>
      <c r="R87" s="369"/>
      <c r="S87" s="369"/>
      <c r="T87" s="369"/>
      <c r="U87" s="369"/>
      <c r="V87" s="370" t="str">
        <f>'FOGLIO INC.FINALE 1°-2°'!J15</f>
        <v>LIGURIA</v>
      </c>
      <c r="W87" s="370"/>
      <c r="X87" s="135"/>
      <c r="Y87" s="371">
        <v>2</v>
      </c>
      <c r="Z87" s="371"/>
    </row>
    <row r="88" spans="1:26" ht="60" customHeight="1">
      <c r="A88" s="130"/>
      <c r="B88" s="369">
        <f>'FOGLIO INC.FINALE 1°-2°'!B28:E28</f>
        <v>0</v>
      </c>
      <c r="C88" s="369"/>
      <c r="D88" s="369"/>
      <c r="E88" s="369"/>
      <c r="F88" s="369"/>
      <c r="G88" s="369"/>
      <c r="H88" s="370"/>
      <c r="I88" s="370"/>
      <c r="J88" s="369"/>
      <c r="K88" s="369"/>
      <c r="L88" s="369"/>
      <c r="M88" s="133"/>
      <c r="N88" s="150"/>
      <c r="O88" s="136"/>
      <c r="P88" s="369" t="str">
        <f>'FOGLIO INC.FINALE 1°-2°'!J28</f>
        <v>CAMPAGNA AURORA</v>
      </c>
      <c r="Q88" s="369"/>
      <c r="R88" s="369"/>
      <c r="S88" s="369"/>
      <c r="T88" s="369"/>
      <c r="U88" s="369"/>
      <c r="V88" s="370"/>
      <c r="W88" s="370"/>
      <c r="X88" s="135"/>
      <c r="Y88" s="371"/>
      <c r="Z88" s="371"/>
    </row>
    <row r="89" spans="1:26" ht="60" customHeight="1">
      <c r="A89" s="130"/>
      <c r="B89" s="137"/>
      <c r="C89" s="137"/>
      <c r="D89" s="137"/>
      <c r="E89" s="137"/>
      <c r="F89" s="137"/>
      <c r="G89" s="137"/>
      <c r="H89" s="370"/>
      <c r="I89" s="370"/>
      <c r="J89" s="369"/>
      <c r="K89" s="369"/>
      <c r="L89" s="369"/>
      <c r="M89" s="133"/>
      <c r="N89" s="150"/>
      <c r="O89" s="138"/>
      <c r="P89" s="137"/>
      <c r="Q89" s="137"/>
      <c r="R89" s="137"/>
      <c r="S89" s="137"/>
      <c r="T89" s="137"/>
      <c r="U89" s="137"/>
      <c r="V89" s="370"/>
      <c r="W89" s="370"/>
      <c r="X89" s="135"/>
      <c r="Y89" s="371"/>
      <c r="Z89" s="371"/>
    </row>
    <row r="90" spans="1:26" ht="27.95" customHeight="1"/>
    <row r="91" spans="1:26" ht="27.95" customHeight="1"/>
    <row r="92" spans="1:26" ht="27.95" customHeight="1"/>
    <row r="93" spans="1:26" ht="27.95" customHeight="1"/>
    <row r="94" spans="1:26" ht="27.95" customHeight="1"/>
    <row r="95" spans="1:26" ht="27.95" customHeight="1"/>
    <row r="96" spans="1:2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</sheetData>
  <mergeCells count="160">
    <mergeCell ref="B82:D82"/>
    <mergeCell ref="E82:G82"/>
    <mergeCell ref="H82:J82"/>
    <mergeCell ref="K82:O82"/>
    <mergeCell ref="P82:R82"/>
    <mergeCell ref="S82:V82"/>
    <mergeCell ref="W82:Z82"/>
    <mergeCell ref="A83:Z86"/>
    <mergeCell ref="B87:G87"/>
    <mergeCell ref="H87:I89"/>
    <mergeCell ref="J87:L89"/>
    <mergeCell ref="P87:U87"/>
    <mergeCell ref="V87:W89"/>
    <mergeCell ref="Y87:Z89"/>
    <mergeCell ref="B88:G88"/>
    <mergeCell ref="P88:U88"/>
    <mergeCell ref="B73:D73"/>
    <mergeCell ref="E73:G73"/>
    <mergeCell ref="H73:J73"/>
    <mergeCell ref="K73:O73"/>
    <mergeCell ref="P73:R73"/>
    <mergeCell ref="S73:V73"/>
    <mergeCell ref="W73:Z73"/>
    <mergeCell ref="A74:Z77"/>
    <mergeCell ref="B78:G78"/>
    <mergeCell ref="H78:I80"/>
    <mergeCell ref="J78:L80"/>
    <mergeCell ref="P78:U78"/>
    <mergeCell ref="V78:W80"/>
    <mergeCell ref="Y78:Z80"/>
    <mergeCell ref="B79:G79"/>
    <mergeCell ref="P79:U79"/>
    <mergeCell ref="B64:D64"/>
    <mergeCell ref="E64:G64"/>
    <mergeCell ref="H64:J64"/>
    <mergeCell ref="K64:O64"/>
    <mergeCell ref="P64:R64"/>
    <mergeCell ref="S64:V64"/>
    <mergeCell ref="W64:Z64"/>
    <mergeCell ref="A65:Z68"/>
    <mergeCell ref="B69:G69"/>
    <mergeCell ref="H69:I71"/>
    <mergeCell ref="J69:L71"/>
    <mergeCell ref="P69:U69"/>
    <mergeCell ref="V69:W71"/>
    <mergeCell ref="Y69:Z71"/>
    <mergeCell ref="B70:G70"/>
    <mergeCell ref="P70:U70"/>
    <mergeCell ref="V60:W62"/>
    <mergeCell ref="Y60:Z62"/>
    <mergeCell ref="B61:G61"/>
    <mergeCell ref="P61:U61"/>
    <mergeCell ref="B60:G60"/>
    <mergeCell ref="H60:I62"/>
    <mergeCell ref="J60:L62"/>
    <mergeCell ref="P60:U60"/>
    <mergeCell ref="P55:R55"/>
    <mergeCell ref="S55:V55"/>
    <mergeCell ref="W55:Z55"/>
    <mergeCell ref="A56:Z59"/>
    <mergeCell ref="B55:D55"/>
    <mergeCell ref="E55:G55"/>
    <mergeCell ref="H55:J55"/>
    <mergeCell ref="K55:O55"/>
    <mergeCell ref="V51:W53"/>
    <mergeCell ref="Y51:Z53"/>
    <mergeCell ref="B52:G52"/>
    <mergeCell ref="P52:U52"/>
    <mergeCell ref="B51:G51"/>
    <mergeCell ref="H51:I53"/>
    <mergeCell ref="J51:L53"/>
    <mergeCell ref="P51:U51"/>
    <mergeCell ref="P46:R46"/>
    <mergeCell ref="S46:V46"/>
    <mergeCell ref="W46:Z46"/>
    <mergeCell ref="A47:Z50"/>
    <mergeCell ref="B46:D46"/>
    <mergeCell ref="E46:G46"/>
    <mergeCell ref="H46:J46"/>
    <mergeCell ref="K46:O46"/>
    <mergeCell ref="S37:V37"/>
    <mergeCell ref="W37:Z37"/>
    <mergeCell ref="A38:Z41"/>
    <mergeCell ref="P42:U42"/>
    <mergeCell ref="V42:W44"/>
    <mergeCell ref="Y42:Z44"/>
    <mergeCell ref="P43:U43"/>
    <mergeCell ref="B43:G43"/>
    <mergeCell ref="B42:G42"/>
    <mergeCell ref="H42:I44"/>
    <mergeCell ref="P37:R37"/>
    <mergeCell ref="J42:L44"/>
    <mergeCell ref="B37:D37"/>
    <mergeCell ref="E37:G37"/>
    <mergeCell ref="H37:J37"/>
    <mergeCell ref="K37:O37"/>
    <mergeCell ref="S28:V28"/>
    <mergeCell ref="W28:Z28"/>
    <mergeCell ref="A29:Z32"/>
    <mergeCell ref="P33:U33"/>
    <mergeCell ref="V33:W35"/>
    <mergeCell ref="Y33:Z35"/>
    <mergeCell ref="P34:U34"/>
    <mergeCell ref="B28:D28"/>
    <mergeCell ref="E28:G28"/>
    <mergeCell ref="H28:J28"/>
    <mergeCell ref="B34:G34"/>
    <mergeCell ref="B33:G33"/>
    <mergeCell ref="H33:I35"/>
    <mergeCell ref="J33:L35"/>
    <mergeCell ref="K28:O28"/>
    <mergeCell ref="P28:R28"/>
    <mergeCell ref="S19:V19"/>
    <mergeCell ref="W19:Z19"/>
    <mergeCell ref="A20:Z23"/>
    <mergeCell ref="P24:U24"/>
    <mergeCell ref="V24:W26"/>
    <mergeCell ref="Y24:Z26"/>
    <mergeCell ref="P25:U25"/>
    <mergeCell ref="B19:D19"/>
    <mergeCell ref="E19:G19"/>
    <mergeCell ref="H19:J19"/>
    <mergeCell ref="B25:G25"/>
    <mergeCell ref="B24:G24"/>
    <mergeCell ref="H24:I26"/>
    <mergeCell ref="J24:L26"/>
    <mergeCell ref="K19:O19"/>
    <mergeCell ref="P19:R19"/>
    <mergeCell ref="S10:V10"/>
    <mergeCell ref="W10:Z10"/>
    <mergeCell ref="A11:Z14"/>
    <mergeCell ref="P15:U15"/>
    <mergeCell ref="V15:W17"/>
    <mergeCell ref="Y15:Z17"/>
    <mergeCell ref="P16:U16"/>
    <mergeCell ref="B10:D10"/>
    <mergeCell ref="E10:G10"/>
    <mergeCell ref="H10:J10"/>
    <mergeCell ref="B16:G16"/>
    <mergeCell ref="B15:G15"/>
    <mergeCell ref="H15:I17"/>
    <mergeCell ref="J15:L17"/>
    <mergeCell ref="K10:O10"/>
    <mergeCell ref="P10:R10"/>
    <mergeCell ref="S1:V1"/>
    <mergeCell ref="W1:Z1"/>
    <mergeCell ref="A2:Z5"/>
    <mergeCell ref="P6:U6"/>
    <mergeCell ref="V6:W8"/>
    <mergeCell ref="Y6:Z8"/>
    <mergeCell ref="P7:U7"/>
    <mergeCell ref="B1:D1"/>
    <mergeCell ref="E1:G1"/>
    <mergeCell ref="H1:J1"/>
    <mergeCell ref="K1:O1"/>
    <mergeCell ref="P1:R1"/>
    <mergeCell ref="B7:G7"/>
    <mergeCell ref="B6:G6"/>
    <mergeCell ref="H6:I8"/>
    <mergeCell ref="J6:L8"/>
  </mergeCells>
  <phoneticPr fontId="39" type="noConversion"/>
  <pageMargins left="0.75" right="0.75" top="1" bottom="1" header="0.5" footer="0.5"/>
  <pageSetup paperSize="9" scale="15" orientation="portrait" r:id="rId1"/>
  <headerFooter alignWithMargins="0"/>
  <rowBreaks count="9" manualBreakCount="9">
    <brk id="9" max="16383" man="1"/>
    <brk id="18" max="16383" man="1"/>
    <brk id="27" max="16383" man="1"/>
    <brk id="36" max="16383" man="1"/>
    <brk id="44" max="16383" man="1"/>
    <brk id="53" max="16383" man="1"/>
    <brk id="62" max="16383" man="1"/>
    <brk id="71" max="16383" man="1"/>
    <brk id="80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B8:BX64"/>
  <sheetViews>
    <sheetView tabSelected="1" topLeftCell="J4" zoomScale="75" workbookViewId="0">
      <selection activeCell="AN73" sqref="AN73"/>
    </sheetView>
  </sheetViews>
  <sheetFormatPr defaultRowHeight="12.75"/>
  <cols>
    <col min="1" max="1" width="6.140625" style="67" customWidth="1"/>
    <col min="2" max="2" width="3.140625" style="67" customWidth="1"/>
    <col min="3" max="3" width="6.5703125" style="67" customWidth="1"/>
    <col min="4" max="4" width="0.42578125" style="67" customWidth="1"/>
    <col min="5" max="5" width="59.5703125" style="67" customWidth="1"/>
    <col min="6" max="6" width="0.42578125" style="67" customWidth="1"/>
    <col min="7" max="8" width="6.7109375" style="67" customWidth="1"/>
    <col min="9" max="9" width="6.7109375" style="68" customWidth="1"/>
    <col min="10" max="10" width="6.7109375" style="67" customWidth="1"/>
    <col min="11" max="12" width="9.140625" style="67"/>
    <col min="13" max="13" width="6.5703125" style="67" customWidth="1"/>
    <col min="14" max="15" width="9.140625" style="67"/>
    <col min="16" max="17" width="6.7109375" style="67" customWidth="1"/>
    <col min="18" max="18" width="7.28515625" style="67" customWidth="1"/>
    <col min="19" max="19" width="9.140625" style="67"/>
    <col min="20" max="20" width="0.42578125" style="67" customWidth="1"/>
    <col min="21" max="25" width="6.7109375" style="67" customWidth="1"/>
    <col min="26" max="26" width="1.5703125" style="67" customWidth="1"/>
    <col min="27" max="27" width="0.85546875" style="67" customWidth="1"/>
    <col min="28" max="28" width="1.5703125" style="67" customWidth="1"/>
    <col min="29" max="33" width="6.7109375" style="67" customWidth="1"/>
    <col min="34" max="34" width="1.5703125" style="67" customWidth="1"/>
    <col min="35" max="35" width="0.85546875" style="67" customWidth="1"/>
    <col min="36" max="36" width="1.5703125" style="67" customWidth="1"/>
    <col min="37" max="39" width="6.7109375" style="67" customWidth="1"/>
    <col min="40" max="41" width="6.42578125" style="67" customWidth="1"/>
    <col min="42" max="42" width="2.140625" style="67" customWidth="1"/>
    <col min="43" max="43" width="0.85546875" style="67" customWidth="1"/>
    <col min="44" max="44" width="1.5703125" style="67" customWidth="1"/>
    <col min="45" max="48" width="6.7109375" style="67" customWidth="1"/>
    <col min="49" max="49" width="2.140625" style="67" customWidth="1"/>
    <col min="50" max="50" width="0.85546875" style="67" customWidth="1"/>
    <col min="51" max="51" width="1.7109375" style="67" customWidth="1"/>
    <col min="52" max="54" width="6.7109375" style="67" customWidth="1"/>
    <col min="55" max="55" width="1.28515625" style="67" customWidth="1"/>
    <col min="56" max="56" width="0.85546875" style="67" customWidth="1"/>
    <col min="57" max="57" width="1.140625" style="67" customWidth="1"/>
    <col min="58" max="58" width="10.28515625" style="67" customWidth="1"/>
    <col min="59" max="59" width="2.85546875" style="67" customWidth="1"/>
    <col min="60" max="60" width="2.28515625" style="67" customWidth="1"/>
    <col min="61" max="61" width="5.85546875" style="67" customWidth="1"/>
    <col min="62" max="62" width="2" style="67" customWidth="1"/>
    <col min="63" max="63" width="6.7109375" style="67" customWidth="1"/>
    <col min="64" max="64" width="61" style="67" customWidth="1"/>
    <col min="65" max="65" width="46.140625" style="67" customWidth="1"/>
    <col min="66" max="66" width="63.7109375" style="67" customWidth="1"/>
    <col min="67" max="67" width="6.7109375" style="67" customWidth="1"/>
    <col min="68" max="68" width="3.5703125" style="67" customWidth="1"/>
    <col min="69" max="69" width="6.7109375" style="67" customWidth="1"/>
    <col min="70" max="75" width="6.7109375" style="68" customWidth="1"/>
    <col min="76" max="16384" width="9.140625" style="67"/>
  </cols>
  <sheetData>
    <row r="8" spans="2:76" ht="45">
      <c r="E8" s="68"/>
      <c r="F8" s="69"/>
      <c r="H8" s="282"/>
      <c r="I8" s="282"/>
      <c r="J8" s="282"/>
      <c r="K8" s="282"/>
      <c r="L8" s="282"/>
      <c r="M8" s="282"/>
      <c r="N8" s="282"/>
      <c r="O8" s="283"/>
      <c r="P8" s="283"/>
      <c r="Q8" s="283"/>
      <c r="S8" s="284" t="s">
        <v>8</v>
      </c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284"/>
      <c r="AQ8" s="284"/>
      <c r="AR8" s="284"/>
      <c r="AS8" s="284"/>
      <c r="AT8" s="284"/>
      <c r="AU8" s="284"/>
      <c r="AV8" s="284"/>
      <c r="AW8" s="284"/>
      <c r="AX8" s="284"/>
      <c r="AY8" s="284"/>
      <c r="AZ8" s="284"/>
      <c r="BA8" s="284"/>
      <c r="BB8" s="284"/>
      <c r="BC8" s="284"/>
      <c r="BD8" s="284"/>
      <c r="BE8" s="284"/>
      <c r="BF8" s="284"/>
      <c r="BG8" s="284"/>
      <c r="BH8" s="284"/>
      <c r="BI8" s="284"/>
      <c r="BJ8" s="284"/>
      <c r="BK8" s="284"/>
      <c r="BL8" s="284"/>
      <c r="BM8" s="284"/>
      <c r="BN8" s="284"/>
      <c r="BO8" s="284"/>
    </row>
    <row r="9" spans="2:76" ht="45">
      <c r="E9" s="68"/>
      <c r="F9" s="69"/>
      <c r="H9" s="282"/>
      <c r="I9" s="282"/>
      <c r="J9" s="282"/>
      <c r="K9" s="282"/>
      <c r="L9" s="282"/>
      <c r="M9" s="282"/>
      <c r="N9" s="282"/>
      <c r="O9" s="283"/>
      <c r="P9" s="283"/>
      <c r="Q9" s="283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</row>
    <row r="10" spans="2:76" ht="13.5" thickBot="1"/>
    <row r="11" spans="2:76" ht="30" customHeight="1" thickBot="1">
      <c r="C11" s="6" t="s">
        <v>9</v>
      </c>
      <c r="E11" s="14" t="s">
        <v>31</v>
      </c>
      <c r="G11" s="279" t="s">
        <v>10</v>
      </c>
      <c r="H11" s="280"/>
      <c r="I11" s="280"/>
      <c r="J11" s="280"/>
      <c r="K11" s="280"/>
      <c r="L11" s="280"/>
      <c r="M11" s="281"/>
      <c r="N11" s="8"/>
      <c r="O11" s="8"/>
      <c r="P11" s="8"/>
      <c r="Q11" s="8"/>
      <c r="R11" s="8"/>
      <c r="S11" s="8"/>
      <c r="U11" s="279" t="s">
        <v>40</v>
      </c>
      <c r="V11" s="280"/>
      <c r="W11" s="280"/>
      <c r="X11" s="281"/>
      <c r="Y11" s="7"/>
      <c r="AC11" s="279" t="s">
        <v>32</v>
      </c>
      <c r="AD11" s="280"/>
      <c r="AE11" s="280"/>
      <c r="AF11" s="281"/>
      <c r="AG11" s="7"/>
      <c r="AK11" s="279" t="s">
        <v>33</v>
      </c>
      <c r="AL11" s="280"/>
      <c r="AM11" s="280"/>
      <c r="AN11" s="281"/>
      <c r="AO11" s="7"/>
      <c r="AS11" s="285"/>
      <c r="AT11" s="285"/>
      <c r="AU11" s="285"/>
      <c r="AV11" s="285"/>
      <c r="AZ11" s="285"/>
      <c r="BA11" s="285"/>
      <c r="BB11" s="285"/>
    </row>
    <row r="12" spans="2:76" ht="18" customHeight="1">
      <c r="C12" s="9"/>
      <c r="E12" s="10"/>
      <c r="G12" s="12"/>
      <c r="H12" s="12"/>
      <c r="I12" s="99"/>
      <c r="J12" s="12"/>
      <c r="K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W12" s="12"/>
      <c r="X12" s="12"/>
      <c r="Y12" s="12"/>
      <c r="AC12" s="12"/>
      <c r="AD12" s="12"/>
      <c r="AE12" s="12"/>
      <c r="AF12" s="12"/>
      <c r="AG12" s="12"/>
      <c r="AK12" s="12"/>
      <c r="AL12" s="12"/>
      <c r="AM12" s="12"/>
      <c r="AN12" s="12"/>
      <c r="AO12" s="12"/>
      <c r="AS12" s="12"/>
      <c r="AT12" s="12"/>
      <c r="AU12" s="12"/>
      <c r="AV12" s="12"/>
      <c r="AZ12" s="13"/>
      <c r="BA12" s="13"/>
      <c r="BB12" s="13"/>
    </row>
    <row r="13" spans="2:76" ht="30" customHeight="1">
      <c r="C13" s="9"/>
      <c r="E13" s="10"/>
      <c r="G13" s="12"/>
      <c r="H13" s="12"/>
      <c r="I13" s="99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4" t="s">
        <v>11</v>
      </c>
      <c r="V13" s="14" t="s">
        <v>12</v>
      </c>
      <c r="W13" s="14" t="s">
        <v>13</v>
      </c>
      <c r="X13" s="14" t="s">
        <v>14</v>
      </c>
      <c r="Y13" s="14" t="s">
        <v>15</v>
      </c>
      <c r="AC13" s="12"/>
      <c r="AD13" s="12"/>
      <c r="AE13" s="12"/>
      <c r="AF13" s="12"/>
      <c r="AG13" s="12"/>
      <c r="AK13" s="12"/>
      <c r="AL13" s="12"/>
      <c r="AM13" s="12"/>
      <c r="AN13" s="12"/>
      <c r="AO13" s="12"/>
      <c r="AS13" s="12"/>
      <c r="AT13" s="12"/>
      <c r="AU13" s="12"/>
      <c r="AV13" s="12"/>
      <c r="AZ13" s="13"/>
      <c r="BA13" s="13"/>
      <c r="BB13" s="13"/>
    </row>
    <row r="14" spans="2:76" ht="13.5" thickBot="1">
      <c r="BH14" s="68"/>
      <c r="BI14" s="68"/>
      <c r="BJ14" s="68"/>
      <c r="BK14" s="68"/>
      <c r="BL14" s="68"/>
      <c r="BM14" s="68"/>
      <c r="BN14" s="68"/>
      <c r="BO14" s="68"/>
    </row>
    <row r="15" spans="2:76" ht="33.75" customHeight="1" thickBot="1">
      <c r="B15" s="70"/>
      <c r="C15" s="16">
        <v>1</v>
      </c>
      <c r="D15" s="17"/>
      <c r="E15" s="18" t="str">
        <f>IF(C15=' SORTEGGIO 6 SQ'!B3,' SORTEGGIO 6 SQ'!C3)</f>
        <v>SICILIA</v>
      </c>
      <c r="F15" s="10"/>
      <c r="G15" s="266" t="str">
        <f>IF(' SORTEGGIO 6 SQ'!C4="","",(' SORTEGGIO 6 SQ'!D3))</f>
        <v>C R SICILIA</v>
      </c>
      <c r="H15" s="267"/>
      <c r="I15" s="267"/>
      <c r="J15" s="267"/>
      <c r="K15" s="267"/>
      <c r="L15" s="267"/>
      <c r="M15" s="268"/>
      <c r="N15" s="272"/>
      <c r="O15" s="272"/>
      <c r="P15" s="273"/>
      <c r="Q15" s="273"/>
      <c r="R15" s="273"/>
      <c r="S15" s="273"/>
      <c r="T15" s="17"/>
      <c r="U15" s="71"/>
      <c r="V15" s="71"/>
      <c r="W15" s="72" t="str">
        <f>IF(V16="","",IF(V16&gt;=0,V16))</f>
        <v/>
      </c>
      <c r="X15" s="73"/>
      <c r="Y15" s="21"/>
      <c r="AA15" s="274"/>
      <c r="BH15" s="68"/>
      <c r="BI15" s="68"/>
      <c r="BJ15" s="68"/>
      <c r="BK15" s="68"/>
      <c r="BL15" s="68"/>
      <c r="BM15" s="68"/>
      <c r="BN15" s="68"/>
      <c r="BO15" s="68"/>
      <c r="BP15" s="74"/>
      <c r="BQ15" s="74"/>
      <c r="BR15" s="74"/>
      <c r="BS15" s="74"/>
      <c r="BT15" s="74"/>
      <c r="BU15" s="74"/>
      <c r="BV15" s="74"/>
    </row>
    <row r="16" spans="2:76" ht="33.950000000000003" customHeight="1" thickTop="1" thickBot="1">
      <c r="B16" s="75"/>
      <c r="C16" s="16">
        <v>0</v>
      </c>
      <c r="D16" s="17"/>
      <c r="E16" s="76"/>
      <c r="F16" s="10"/>
      <c r="G16" s="276"/>
      <c r="H16" s="277"/>
      <c r="I16" s="277"/>
      <c r="J16" s="277"/>
      <c r="K16" s="277"/>
      <c r="L16" s="277"/>
      <c r="M16" s="278"/>
      <c r="N16" s="272"/>
      <c r="O16" s="272"/>
      <c r="P16" s="272"/>
      <c r="Q16" s="272"/>
      <c r="R16" s="272"/>
      <c r="S16" s="272"/>
      <c r="T16" s="17"/>
      <c r="U16" s="77"/>
      <c r="V16" s="77"/>
      <c r="W16" s="78" t="str">
        <f>IF(V15="","",IF(V15&gt;=0,V15))</f>
        <v/>
      </c>
      <c r="X16" s="79"/>
      <c r="Y16" s="25"/>
      <c r="AA16" s="275"/>
      <c r="AC16" s="80">
        <v>1</v>
      </c>
      <c r="AD16" s="81"/>
      <c r="AE16" s="81"/>
      <c r="AF16" s="81"/>
      <c r="AG16" s="81"/>
      <c r="AH16" s="81"/>
      <c r="AI16" s="269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H16" s="82"/>
      <c r="BI16" s="83"/>
      <c r="BJ16" s="83"/>
      <c r="BK16" s="83"/>
      <c r="BL16" s="83"/>
      <c r="BM16" s="83"/>
      <c r="BN16" s="83"/>
      <c r="BO16" s="83"/>
      <c r="BP16" s="84"/>
      <c r="BQ16" s="84"/>
      <c r="BR16" s="85"/>
      <c r="BS16" s="29"/>
      <c r="BT16" s="29"/>
      <c r="BU16" s="29"/>
      <c r="BV16" s="86"/>
      <c r="BW16" s="29"/>
      <c r="BX16" s="84"/>
    </row>
    <row r="17" spans="2:76" ht="33.950000000000003" customHeight="1" thickBot="1">
      <c r="B17" s="75"/>
      <c r="C17" s="15"/>
      <c r="D17" s="26"/>
      <c r="E17" s="10"/>
      <c r="F17" s="10"/>
      <c r="G17" s="10"/>
      <c r="H17" s="10"/>
      <c r="I17" s="201"/>
      <c r="J17" s="10"/>
      <c r="K17" s="10"/>
      <c r="L17" s="10"/>
      <c r="M17" s="10"/>
      <c r="N17" s="9"/>
      <c r="O17" s="9"/>
      <c r="P17" s="9"/>
      <c r="Q17" s="9"/>
      <c r="R17" s="9"/>
      <c r="S17" s="9"/>
      <c r="T17" s="26"/>
      <c r="U17" s="26"/>
      <c r="V17" s="26"/>
      <c r="W17" s="87"/>
      <c r="X17" s="87"/>
      <c r="Y17" s="87"/>
      <c r="AC17" s="77">
        <v>26</v>
      </c>
      <c r="AD17" s="88">
        <v>51</v>
      </c>
      <c r="AE17" s="27">
        <f>IF(AD20="","",IF(AD20&gt;=0,AD20))</f>
        <v>31</v>
      </c>
      <c r="AF17" s="27">
        <v>6</v>
      </c>
      <c r="AG17" s="28"/>
      <c r="AH17" s="81"/>
      <c r="AI17" s="270"/>
      <c r="AJ17" s="81"/>
      <c r="AK17" s="80">
        <f>IF(AC17=AC20," ",IF(AC17&gt;AC20,AC16,AC19))</f>
        <v>1</v>
      </c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H17" s="89"/>
      <c r="BI17" s="68"/>
      <c r="BJ17" s="68"/>
      <c r="BK17" s="68"/>
      <c r="BL17" s="68"/>
      <c r="BM17" s="68"/>
      <c r="BN17" s="68"/>
      <c r="BO17" s="68"/>
      <c r="BP17" s="84"/>
      <c r="BQ17" s="84"/>
      <c r="BR17" s="85"/>
      <c r="BS17" s="29"/>
      <c r="BT17" s="29"/>
      <c r="BU17" s="29"/>
      <c r="BV17" s="90"/>
      <c r="BW17" s="29"/>
      <c r="BX17" s="84"/>
    </row>
    <row r="18" spans="2:76" ht="33.950000000000003" customHeight="1" thickBot="1">
      <c r="B18" s="75"/>
      <c r="C18" s="16">
        <v>2</v>
      </c>
      <c r="D18" s="17"/>
      <c r="E18" s="18" t="str">
        <f>IF(C18=' SORTEGGIO 6 SQ'!B4,' SORTEGGIO 6 SQ'!C4)</f>
        <v>LAZIO</v>
      </c>
      <c r="F18" s="10"/>
      <c r="G18" s="266" t="str">
        <f>IF(' SORTEGGIO 6 SQ'!C5="","",(' SORTEGGIO 6 SQ'!D4))</f>
        <v>C R LAZIO</v>
      </c>
      <c r="H18" s="267"/>
      <c r="I18" s="267"/>
      <c r="J18" s="267"/>
      <c r="K18" s="267"/>
      <c r="L18" s="267"/>
      <c r="M18" s="268"/>
      <c r="N18" s="272"/>
      <c r="O18" s="272"/>
      <c r="P18" s="273"/>
      <c r="Q18" s="273"/>
      <c r="R18" s="273"/>
      <c r="S18" s="273"/>
      <c r="T18" s="17"/>
      <c r="U18" s="71"/>
      <c r="V18" s="71"/>
      <c r="W18" s="19" t="str">
        <f>IF(V19="","",IF(V19&gt;=0,V19))</f>
        <v/>
      </c>
      <c r="X18" s="20"/>
      <c r="Y18" s="21"/>
      <c r="AA18" s="274"/>
      <c r="AC18" s="81"/>
      <c r="AD18" s="81"/>
      <c r="AE18" s="91"/>
      <c r="AF18" s="91"/>
      <c r="AG18" s="91"/>
      <c r="AH18" s="81"/>
      <c r="AI18" s="270"/>
      <c r="AJ18" s="81"/>
      <c r="AK18" s="77">
        <v>16</v>
      </c>
      <c r="AL18" s="88">
        <v>32</v>
      </c>
      <c r="AM18" s="27">
        <f>IF(AL24="","",IF(AL24&gt;=0,AL24))</f>
        <v>50</v>
      </c>
      <c r="AN18" s="27">
        <v>4</v>
      </c>
      <c r="AO18" s="28"/>
      <c r="AP18" s="92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H18" s="89"/>
      <c r="BI18" s="68"/>
      <c r="BJ18" s="68"/>
      <c r="BK18" s="68"/>
      <c r="BL18" s="68"/>
      <c r="BM18" s="68"/>
      <c r="BN18" s="68"/>
      <c r="BO18" s="68"/>
      <c r="BP18" s="84"/>
      <c r="BQ18" s="84"/>
      <c r="BR18" s="85"/>
      <c r="BS18" s="29"/>
      <c r="BT18" s="29"/>
      <c r="BU18" s="29"/>
      <c r="BV18" s="90"/>
      <c r="BW18" s="29"/>
      <c r="BX18" s="84"/>
    </row>
    <row r="19" spans="2:76" ht="33.950000000000003" customHeight="1" thickBot="1">
      <c r="B19" s="75"/>
      <c r="C19" s="16">
        <v>0</v>
      </c>
      <c r="D19" s="17"/>
      <c r="E19" s="76"/>
      <c r="F19" s="10"/>
      <c r="G19" s="276"/>
      <c r="H19" s="277"/>
      <c r="I19" s="277"/>
      <c r="J19" s="277"/>
      <c r="K19" s="277"/>
      <c r="L19" s="277"/>
      <c r="M19" s="278"/>
      <c r="N19" s="272"/>
      <c r="O19" s="272"/>
      <c r="P19" s="272"/>
      <c r="Q19" s="272"/>
      <c r="R19" s="272"/>
      <c r="S19" s="272"/>
      <c r="T19" s="17"/>
      <c r="U19" s="77"/>
      <c r="V19" s="77"/>
      <c r="W19" s="23" t="str">
        <f>IF(V18="","",IF(V18&gt;=0,V18))</f>
        <v/>
      </c>
      <c r="X19" s="24"/>
      <c r="Y19" s="25"/>
      <c r="AA19" s="275"/>
      <c r="AC19" s="80">
        <v>2</v>
      </c>
      <c r="AD19" s="81"/>
      <c r="AE19" s="91"/>
      <c r="AF19" s="91"/>
      <c r="AG19" s="91"/>
      <c r="AH19" s="81"/>
      <c r="AI19" s="270"/>
      <c r="AJ19" s="81"/>
      <c r="AK19" s="81"/>
      <c r="AL19" s="81"/>
      <c r="AM19" s="91"/>
      <c r="AN19" s="91"/>
      <c r="AO19" s="9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H19" s="89"/>
      <c r="BI19" s="6" t="s">
        <v>16</v>
      </c>
      <c r="BJ19" s="9"/>
      <c r="BK19" s="6" t="s">
        <v>17</v>
      </c>
      <c r="BL19" s="93" t="s">
        <v>31</v>
      </c>
      <c r="BM19" s="93" t="s">
        <v>10</v>
      </c>
      <c r="BN19" s="93"/>
      <c r="BO19" s="94"/>
      <c r="BP19" s="84"/>
      <c r="BQ19" s="14" t="s">
        <v>11</v>
      </c>
      <c r="BR19" s="14" t="s">
        <v>12</v>
      </c>
      <c r="BS19" s="14" t="s">
        <v>13</v>
      </c>
      <c r="BT19" s="14" t="s">
        <v>14</v>
      </c>
      <c r="BU19" s="14" t="s">
        <v>15</v>
      </c>
      <c r="BV19" s="90"/>
      <c r="BW19" s="29"/>
      <c r="BX19" s="84"/>
    </row>
    <row r="20" spans="2:76" ht="33.950000000000003" customHeight="1" thickBot="1">
      <c r="B20" s="75"/>
      <c r="C20" s="15"/>
      <c r="D20" s="26"/>
      <c r="E20" s="10"/>
      <c r="F20" s="10"/>
      <c r="G20" s="10"/>
      <c r="H20" s="10"/>
      <c r="I20" s="201"/>
      <c r="J20" s="10"/>
      <c r="K20" s="10"/>
      <c r="L20" s="10"/>
      <c r="M20" s="10"/>
      <c r="N20" s="9"/>
      <c r="O20" s="9"/>
      <c r="P20" s="9"/>
      <c r="Q20" s="9"/>
      <c r="R20" s="9"/>
      <c r="S20" s="9"/>
      <c r="T20" s="26"/>
      <c r="U20" s="26"/>
      <c r="V20" s="26"/>
      <c r="W20" s="87"/>
      <c r="X20" s="87"/>
      <c r="Y20" s="87"/>
      <c r="AC20" s="77">
        <v>19</v>
      </c>
      <c r="AD20" s="88">
        <v>31</v>
      </c>
      <c r="AE20" s="27">
        <f>IF(AD17="","",IF(AD17&gt;=0,AD17))</f>
        <v>51</v>
      </c>
      <c r="AF20" s="27">
        <v>4</v>
      </c>
      <c r="AG20" s="28"/>
      <c r="AH20" s="81"/>
      <c r="AI20" s="271"/>
      <c r="AJ20" s="81"/>
      <c r="AK20" s="81"/>
      <c r="AL20" s="81"/>
      <c r="AM20" s="91"/>
      <c r="AN20" s="91"/>
      <c r="AO20" s="91"/>
      <c r="AP20" s="81"/>
      <c r="AQ20" s="81"/>
      <c r="AR20" s="81"/>
      <c r="AS20" s="80">
        <f>IF(AK18=AK24," ",IF(AK18&gt;AK24,AK17,AK23))</f>
        <v>5</v>
      </c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H20" s="89"/>
      <c r="BI20" s="68"/>
      <c r="BJ20" s="68"/>
      <c r="BK20" s="68"/>
      <c r="BL20" s="68"/>
      <c r="BM20" s="68"/>
      <c r="BN20" s="68"/>
      <c r="BO20" s="68"/>
      <c r="BP20" s="84"/>
      <c r="BQ20" s="84"/>
      <c r="BR20" s="85"/>
      <c r="BS20" s="29"/>
      <c r="BT20" s="29"/>
      <c r="BU20" s="29"/>
      <c r="BV20" s="90"/>
      <c r="BW20" s="29"/>
      <c r="BX20" s="84"/>
    </row>
    <row r="21" spans="2:76" ht="33.950000000000003" customHeight="1" thickBot="1">
      <c r="B21" s="75"/>
      <c r="C21" s="16">
        <v>3</v>
      </c>
      <c r="D21" s="17"/>
      <c r="E21" s="18" t="str">
        <f>IF(C21=' SORTEGGIO 6 SQ'!B5,' SORTEGGIO 6 SQ'!C5)</f>
        <v>VENETO</v>
      </c>
      <c r="F21" s="10"/>
      <c r="G21" s="266" t="str">
        <f>IF(' SORTEGGIO 6 SQ'!C6="","",(' SORTEGGIO 6 SQ'!D5))</f>
        <v>C R VENETO</v>
      </c>
      <c r="H21" s="267"/>
      <c r="I21" s="267"/>
      <c r="J21" s="267"/>
      <c r="K21" s="267"/>
      <c r="L21" s="267"/>
      <c r="M21" s="268"/>
      <c r="N21" s="272"/>
      <c r="O21" s="272"/>
      <c r="P21" s="273"/>
      <c r="Q21" s="273"/>
      <c r="R21" s="273"/>
      <c r="S21" s="273"/>
      <c r="T21" s="17"/>
      <c r="U21" s="71">
        <v>17</v>
      </c>
      <c r="V21" s="71">
        <v>29</v>
      </c>
      <c r="W21" s="19">
        <f>IF(V22="","",IF(V22&gt;=0,V22))</f>
        <v>53</v>
      </c>
      <c r="X21" s="20">
        <v>4</v>
      </c>
      <c r="Y21" s="21"/>
      <c r="AA21" s="274"/>
      <c r="AC21" s="81"/>
      <c r="AD21" s="81"/>
      <c r="AE21" s="91"/>
      <c r="AF21" s="91"/>
      <c r="AG21" s="91"/>
      <c r="AH21" s="81"/>
      <c r="AI21" s="81"/>
      <c r="AJ21" s="81"/>
      <c r="AK21" s="81"/>
      <c r="AL21" s="81"/>
      <c r="AM21" s="91"/>
      <c r="AN21" s="91"/>
      <c r="AO21" s="91"/>
      <c r="AP21" s="81"/>
      <c r="AQ21" s="81"/>
      <c r="AR21" s="81"/>
      <c r="AS21" s="95"/>
      <c r="AT21" s="92"/>
      <c r="AU21" s="92"/>
      <c r="AV21" s="92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H21" s="89"/>
      <c r="BI21" s="68"/>
      <c r="BJ21" s="68"/>
      <c r="BK21" s="68"/>
      <c r="BL21" s="68"/>
      <c r="BM21" s="68"/>
      <c r="BN21" s="68"/>
      <c r="BO21" s="68"/>
      <c r="BP21" s="84"/>
      <c r="BQ21" s="84"/>
      <c r="BR21" s="85"/>
      <c r="BS21" s="29"/>
      <c r="BT21" s="29"/>
      <c r="BU21" s="29"/>
      <c r="BV21" s="90"/>
      <c r="BW21" s="29"/>
      <c r="BX21" s="84"/>
    </row>
    <row r="22" spans="2:76" ht="33.950000000000003" customHeight="1" thickBot="1">
      <c r="B22" s="75"/>
      <c r="C22" s="16">
        <v>4</v>
      </c>
      <c r="D22" s="17"/>
      <c r="E22" s="18" t="str">
        <f>IF(C22=' SORTEGGIO 6 SQ'!B6,' SORTEGGIO 6 SQ'!C6)</f>
        <v>TOSCANA</v>
      </c>
      <c r="F22" s="10"/>
      <c r="G22" s="266" t="str">
        <f>IF(' SORTEGGIO 6 SQ'!C7="","",(' SORTEGGIO 6 SQ'!D6))</f>
        <v>C R TOSCANA</v>
      </c>
      <c r="H22" s="267"/>
      <c r="I22" s="267"/>
      <c r="J22" s="267"/>
      <c r="K22" s="267"/>
      <c r="L22" s="267"/>
      <c r="M22" s="268"/>
      <c r="N22" s="272"/>
      <c r="O22" s="272"/>
      <c r="P22" s="272"/>
      <c r="Q22" s="272"/>
      <c r="R22" s="272"/>
      <c r="S22" s="272"/>
      <c r="T22" s="17"/>
      <c r="U22" s="77">
        <v>22</v>
      </c>
      <c r="V22" s="77">
        <v>53</v>
      </c>
      <c r="W22" s="23">
        <f>IF(V21="","",IF(V21&gt;=0,V21))</f>
        <v>29</v>
      </c>
      <c r="X22" s="24">
        <v>5</v>
      </c>
      <c r="Y22" s="25"/>
      <c r="AA22" s="275"/>
      <c r="AC22" s="80">
        <f>IF(U21=U22," ",IF(U21&gt;U22,C21,C22))</f>
        <v>4</v>
      </c>
      <c r="AD22" s="81"/>
      <c r="AE22" s="91"/>
      <c r="AF22" s="91"/>
      <c r="AG22" s="91"/>
      <c r="AH22" s="81"/>
      <c r="AI22" s="269"/>
      <c r="AJ22" s="81"/>
      <c r="AK22" s="81"/>
      <c r="AL22" s="81"/>
      <c r="AM22" s="91"/>
      <c r="AN22" s="91"/>
      <c r="AO22" s="9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H22" s="89"/>
      <c r="BI22" s="30" t="s">
        <v>18</v>
      </c>
      <c r="BJ22" s="68"/>
      <c r="BK22" s="96">
        <f>AS20</f>
        <v>5</v>
      </c>
      <c r="BL22" s="97" t="str">
        <f>VLOOKUP(BK22,C11:S25,3)</f>
        <v>LIGURIA</v>
      </c>
      <c r="BM22" s="98" t="str">
        <f>VLOOKUP(BK22,C12:S25,5)</f>
        <v>C R LIGURE</v>
      </c>
      <c r="BN22" s="99"/>
      <c r="BO22" s="68"/>
      <c r="BP22" s="84"/>
      <c r="BQ22" s="100">
        <f>IF(AK18=AK24," ",IF(AK18&gt;AK24,AK18,AK24))</f>
        <v>28</v>
      </c>
      <c r="BR22" s="100">
        <f>IF(AK18=AK24," ",IF(AK18&gt;AK24,AL18,AL24))</f>
        <v>50</v>
      </c>
      <c r="BS22" s="27">
        <f>IF(AK18=AK24," ",IF(AK18&gt;AK24,AM18,AM24))</f>
        <v>32</v>
      </c>
      <c r="BT22" s="27">
        <f>IF(AK18=AK24," ",IF(AK18&gt;AK24,AN18,AN24))</f>
        <v>6</v>
      </c>
      <c r="BU22" s="28">
        <f>IF(AK18=AK24," ",IF(AK18&gt;AK24,AO18,AO24))</f>
        <v>0</v>
      </c>
      <c r="BV22" s="90"/>
      <c r="BW22" s="29"/>
      <c r="BX22" s="84"/>
    </row>
    <row r="23" spans="2:76" ht="33.950000000000003" customHeight="1" thickBot="1">
      <c r="B23" s="75"/>
      <c r="C23" s="15"/>
      <c r="D23" s="26"/>
      <c r="E23" s="10"/>
      <c r="F23" s="10"/>
      <c r="G23" s="10"/>
      <c r="H23" s="10"/>
      <c r="I23" s="201"/>
      <c r="J23" s="10"/>
      <c r="K23" s="10"/>
      <c r="L23" s="10"/>
      <c r="M23" s="10"/>
      <c r="N23" s="9"/>
      <c r="O23" s="9"/>
      <c r="P23" s="9"/>
      <c r="Q23" s="9"/>
      <c r="R23" s="9"/>
      <c r="S23" s="9"/>
      <c r="T23" s="26"/>
      <c r="U23" s="26"/>
      <c r="V23" s="26"/>
      <c r="W23" s="87"/>
      <c r="X23" s="87"/>
      <c r="Y23" s="87"/>
      <c r="AC23" s="77">
        <v>13</v>
      </c>
      <c r="AD23" s="88">
        <v>23</v>
      </c>
      <c r="AE23" s="27">
        <f>IF(AD26="","",IF(AD26&gt;=0,AD26))</f>
        <v>52</v>
      </c>
      <c r="AF23" s="27">
        <v>3</v>
      </c>
      <c r="AG23" s="28"/>
      <c r="AH23" s="81"/>
      <c r="AI23" s="270"/>
      <c r="AJ23" s="81"/>
      <c r="AK23" s="80">
        <f>IF(AC23=AC26," ",IF(AC23&gt;AC26,AC22,AC25))</f>
        <v>5</v>
      </c>
      <c r="AL23" s="81"/>
      <c r="AM23" s="91"/>
      <c r="AN23" s="91"/>
      <c r="AO23" s="9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H23" s="89"/>
      <c r="BI23" s="101"/>
      <c r="BJ23" s="68"/>
      <c r="BK23" s="102"/>
      <c r="BL23" s="102"/>
      <c r="BM23" s="103"/>
      <c r="BN23" s="104"/>
      <c r="BO23" s="68"/>
      <c r="BP23" s="84"/>
      <c r="BQ23" s="84"/>
      <c r="BR23" s="85"/>
      <c r="BS23" s="105"/>
      <c r="BT23" s="105"/>
      <c r="BU23" s="105"/>
      <c r="BV23" s="90"/>
      <c r="BW23" s="29"/>
      <c r="BX23" s="84"/>
    </row>
    <row r="24" spans="2:76" ht="33.950000000000003" customHeight="1" thickBot="1">
      <c r="B24" s="75"/>
      <c r="C24" s="16">
        <v>5</v>
      </c>
      <c r="D24" s="17"/>
      <c r="E24" s="18" t="str">
        <f>IF(C24=' SORTEGGIO 6 SQ'!B7,' SORTEGGIO 6 SQ'!C7)</f>
        <v>LIGURIA</v>
      </c>
      <c r="F24" s="10"/>
      <c r="G24" s="266" t="str">
        <f>IF(' SORTEGGIO 6 SQ'!C8="","",(' SORTEGGIO 6 SQ'!D7))</f>
        <v>C R LIGURE</v>
      </c>
      <c r="H24" s="267"/>
      <c r="I24" s="267"/>
      <c r="J24" s="267"/>
      <c r="K24" s="267"/>
      <c r="L24" s="267"/>
      <c r="M24" s="268"/>
      <c r="N24" s="272"/>
      <c r="O24" s="272"/>
      <c r="P24" s="273"/>
      <c r="Q24" s="273"/>
      <c r="R24" s="273"/>
      <c r="S24" s="273"/>
      <c r="T24" s="17"/>
      <c r="U24" s="71">
        <v>24</v>
      </c>
      <c r="V24" s="71">
        <v>22</v>
      </c>
      <c r="W24" s="19">
        <v>24</v>
      </c>
      <c r="X24" s="20">
        <v>5</v>
      </c>
      <c r="Y24" s="21"/>
      <c r="AA24" s="274"/>
      <c r="AC24" s="81"/>
      <c r="AD24" s="81"/>
      <c r="AE24" s="91"/>
      <c r="AF24" s="91"/>
      <c r="AG24" s="91"/>
      <c r="AH24" s="81"/>
      <c r="AI24" s="270"/>
      <c r="AJ24" s="81"/>
      <c r="AK24" s="77">
        <v>28</v>
      </c>
      <c r="AL24" s="88">
        <v>50</v>
      </c>
      <c r="AM24" s="27">
        <f>IF(AL18="","",IF(AL18&gt;=0,AL18))</f>
        <v>32</v>
      </c>
      <c r="AN24" s="27">
        <v>6</v>
      </c>
      <c r="AO24" s="28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H24" s="89"/>
      <c r="BI24" s="101" t="s">
        <v>19</v>
      </c>
      <c r="BJ24" s="68"/>
      <c r="BK24" s="106">
        <f>IF(AK18=AK24," ",IF(AK18&lt;AK24,AK17,AK23))</f>
        <v>1</v>
      </c>
      <c r="BL24" s="97" t="str">
        <f>VLOOKUP(BK24,C11:S25,3)</f>
        <v>SICILIA</v>
      </c>
      <c r="BM24" s="100" t="s">
        <v>135</v>
      </c>
      <c r="BN24" s="99"/>
      <c r="BO24" s="68"/>
      <c r="BP24" s="84"/>
      <c r="BQ24" s="100">
        <f>IF(AK18=AK24," ",IF(AK18&lt;AK24,AK18,AK24))</f>
        <v>16</v>
      </c>
      <c r="BR24" s="100">
        <f>IF(AK18=AK24," ",IF(AK18&lt;AK24,AL18,AL24))</f>
        <v>32</v>
      </c>
      <c r="BS24" s="27">
        <f>IF(AK18=AK24," ",IF(AK18&lt;AK24,AM18,AM24))</f>
        <v>50</v>
      </c>
      <c r="BT24" s="27">
        <f>IF(AK18=AK24," ",IF(AK18&lt;AK24,AN18,AN24))</f>
        <v>4</v>
      </c>
      <c r="BU24" s="28">
        <f>IF(AK18=AK24," ",IF(AK18&lt;AK24,AO18,AO24))</f>
        <v>0</v>
      </c>
      <c r="BV24" s="90"/>
      <c r="BW24" s="29"/>
      <c r="BX24" s="84"/>
    </row>
    <row r="25" spans="2:76" ht="33.950000000000003" customHeight="1" thickBot="1">
      <c r="B25" s="70"/>
      <c r="C25" s="16">
        <v>6</v>
      </c>
      <c r="D25" s="17"/>
      <c r="E25" s="18" t="str">
        <f>IF(C25=' SORTEGGIO 6 SQ'!B8,' SORTEGGIO 6 SQ'!C8)</f>
        <v>EMILIA ROMAGNA</v>
      </c>
      <c r="F25" s="10"/>
      <c r="G25" s="266" t="str">
        <f>IF(' SORTEGGIO 6 SQ'!C9&lt;&gt;"","",(' SORTEGGIO 6 SQ'!D8))</f>
        <v>C R EM. ROMAGNA</v>
      </c>
      <c r="H25" s="267"/>
      <c r="I25" s="267"/>
      <c r="J25" s="267"/>
      <c r="K25" s="267"/>
      <c r="L25" s="267"/>
      <c r="M25" s="268"/>
      <c r="N25" s="272"/>
      <c r="O25" s="272"/>
      <c r="P25" s="272"/>
      <c r="Q25" s="272"/>
      <c r="R25" s="272"/>
      <c r="S25" s="272"/>
      <c r="T25" s="17"/>
      <c r="U25" s="77">
        <v>23</v>
      </c>
      <c r="V25" s="77">
        <v>24</v>
      </c>
      <c r="W25" s="23">
        <f>IF(V24="","",IF(V24&gt;=0,V24))</f>
        <v>22</v>
      </c>
      <c r="X25" s="24">
        <v>5</v>
      </c>
      <c r="Y25" s="25"/>
      <c r="AA25" s="275"/>
      <c r="AC25" s="80">
        <f>IF(U24=U25," ",IF(U24&gt;U25,C24,C25))</f>
        <v>5</v>
      </c>
      <c r="AD25" s="81"/>
      <c r="AE25" s="91"/>
      <c r="AF25" s="91"/>
      <c r="AG25" s="91"/>
      <c r="AH25" s="81"/>
      <c r="AI25" s="270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H25" s="89"/>
      <c r="BI25" s="101"/>
      <c r="BJ25" s="68"/>
      <c r="BK25" s="102"/>
      <c r="BL25" s="102"/>
      <c r="BM25" s="103"/>
      <c r="BN25" s="104"/>
      <c r="BO25" s="68"/>
      <c r="BP25" s="84"/>
      <c r="BQ25" s="84"/>
      <c r="BR25" s="85"/>
      <c r="BS25" s="105"/>
      <c r="BT25" s="105"/>
      <c r="BU25" s="105"/>
      <c r="BV25" s="90"/>
      <c r="BW25" s="29"/>
      <c r="BX25" s="84"/>
    </row>
    <row r="26" spans="2:76" ht="33.950000000000003" customHeight="1" thickBot="1">
      <c r="B26" s="75"/>
      <c r="C26" s="15"/>
      <c r="D26" s="26"/>
      <c r="E26" s="26"/>
      <c r="F26" s="26"/>
      <c r="G26" s="26"/>
      <c r="H26" s="26"/>
      <c r="I26" s="20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AC26" s="22">
        <v>25</v>
      </c>
      <c r="AD26" s="88">
        <v>52</v>
      </c>
      <c r="AE26" s="27">
        <f>IF(AD23="","",IF(AD23&gt;=0,AD23))</f>
        <v>23</v>
      </c>
      <c r="AF26" s="27">
        <v>6</v>
      </c>
      <c r="AG26" s="28"/>
      <c r="AH26" s="107"/>
      <c r="AI26" s="27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108"/>
      <c r="BA26" s="81"/>
      <c r="BB26" s="81"/>
      <c r="BC26" s="81"/>
      <c r="BD26" s="81"/>
      <c r="BE26" s="81"/>
      <c r="BF26" s="81"/>
      <c r="BH26" s="89"/>
      <c r="BI26" s="101" t="s">
        <v>20</v>
      </c>
      <c r="BJ26" s="68"/>
      <c r="BK26" s="109">
        <f>AL50</f>
        <v>2</v>
      </c>
      <c r="BL26" s="97" t="str">
        <f>VLOOKUP(BK26,C11:S25,3)</f>
        <v>LAZIO</v>
      </c>
      <c r="BM26" s="98" t="str">
        <f>VLOOKUP(BK26,C15:S29,5)</f>
        <v>C R LAZIO</v>
      </c>
      <c r="BN26" s="99"/>
      <c r="BO26" s="68"/>
      <c r="BP26" s="84"/>
      <c r="BQ26" s="100">
        <f>IF(AC17=AC20," ",IF(AC17&gt;AC20,AC20,AC17))</f>
        <v>19</v>
      </c>
      <c r="BR26" s="100">
        <f>IF(AC17=AC20," ",IF(AC17&gt;AC20,AD20,AD17))</f>
        <v>31</v>
      </c>
      <c r="BS26" s="27">
        <f>IF(AC17=AC20," ",IF(AC17&gt;AC20,AE20,AE17))</f>
        <v>51</v>
      </c>
      <c r="BT26" s="27">
        <f>IF(AC17=AC20," ",IF(AC17&gt;AC20,AF20,AF17))</f>
        <v>4</v>
      </c>
      <c r="BU26" s="28">
        <f>IF(AC17=AC20," ",IF(AC17&gt;AC20,AG20,AG17))</f>
        <v>0</v>
      </c>
      <c r="BV26" s="90"/>
      <c r="BW26" s="29"/>
      <c r="BX26" s="84"/>
    </row>
    <row r="27" spans="2:76" ht="33.950000000000003" customHeight="1" thickBot="1">
      <c r="B27" s="75"/>
      <c r="C27" s="29"/>
      <c r="D27" s="17"/>
      <c r="E27" s="17"/>
      <c r="F27" s="17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17"/>
      <c r="U27" s="17"/>
      <c r="V27" s="17"/>
      <c r="W27" s="17"/>
      <c r="X27" s="17"/>
      <c r="Y27" s="17"/>
      <c r="Z27" s="68"/>
      <c r="AA27" s="263"/>
      <c r="AB27" s="68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92"/>
      <c r="BA27" s="92"/>
      <c r="BB27" s="92"/>
      <c r="BC27" s="81"/>
      <c r="BD27" s="81"/>
      <c r="BE27" s="81"/>
      <c r="BF27" s="81"/>
      <c r="BH27" s="89"/>
      <c r="BI27" s="101"/>
      <c r="BJ27" s="68"/>
      <c r="BK27" s="102"/>
      <c r="BL27" s="102"/>
      <c r="BM27" s="103"/>
      <c r="BN27" s="104"/>
      <c r="BO27" s="68"/>
      <c r="BP27" s="84"/>
      <c r="BQ27" s="84"/>
      <c r="BR27" s="85"/>
      <c r="BS27" s="105"/>
      <c r="BT27" s="105"/>
      <c r="BU27" s="105"/>
      <c r="BV27" s="90"/>
      <c r="BW27" s="29"/>
      <c r="BX27" s="84"/>
    </row>
    <row r="28" spans="2:76" ht="33.950000000000003" customHeight="1" thickBot="1">
      <c r="B28" s="75"/>
      <c r="C28" s="29"/>
      <c r="D28" s="17"/>
      <c r="E28" s="17"/>
      <c r="F28" s="17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17"/>
      <c r="U28" s="17"/>
      <c r="V28" s="17"/>
      <c r="W28" s="17"/>
      <c r="X28" s="17"/>
      <c r="Y28" s="17"/>
      <c r="Z28" s="68"/>
      <c r="AA28" s="263"/>
      <c r="AB28" s="68"/>
      <c r="AC28" s="108"/>
      <c r="AD28" s="110"/>
      <c r="AE28" s="110"/>
      <c r="AF28" s="110"/>
      <c r="AG28" s="110"/>
      <c r="AH28" s="110"/>
      <c r="AI28" s="264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81"/>
      <c r="BA28" s="81"/>
      <c r="BB28" s="81"/>
      <c r="BC28" s="81"/>
      <c r="BD28" s="81"/>
      <c r="BE28" s="81"/>
      <c r="BF28" s="81"/>
      <c r="BH28" s="89"/>
      <c r="BI28" s="101" t="s">
        <v>20</v>
      </c>
      <c r="BJ28" s="68"/>
      <c r="BK28" s="96">
        <f>AL59</f>
        <v>6</v>
      </c>
      <c r="BL28" s="97" t="str">
        <f>VLOOKUP(BK28,C11:S251,3)</f>
        <v>EMILIA ROMAGNA</v>
      </c>
      <c r="BM28" s="98" t="str">
        <f>VLOOKUP(BK28,C15:S31,5)</f>
        <v>C R EM. ROMAGNA</v>
      </c>
      <c r="BN28" s="99"/>
      <c r="BO28" s="68"/>
      <c r="BP28" s="84"/>
      <c r="BQ28" s="100">
        <f>IF(AC58=AC62," ",IF(AC58&gt;AC62,AC58,AC62))</f>
        <v>25</v>
      </c>
      <c r="BR28" s="100">
        <f>IF(AC58=AC62," ",IF(AC58&gt;AC62,AD58,AD62))</f>
        <v>43</v>
      </c>
      <c r="BS28" s="27">
        <f>IF(AC58=AC62," ",IF(AC58&gt;AC62,AE58,AE62))</f>
        <v>30</v>
      </c>
      <c r="BT28" s="27">
        <f>IF(AC58=AC62," ",IF(AC58&gt;AC62,AF58,AF62))</f>
        <v>0</v>
      </c>
      <c r="BU28" s="28">
        <f>IF(AC58=AC62," ",IF(AC58&gt;AC62,AG58,AG62))</f>
        <v>0</v>
      </c>
      <c r="BV28" s="90"/>
      <c r="BW28" s="29"/>
      <c r="BX28" s="84"/>
    </row>
    <row r="29" spans="2:76" ht="33.950000000000003" customHeight="1" thickBot="1">
      <c r="B29" s="75"/>
      <c r="C29" s="29"/>
      <c r="D29" s="17"/>
      <c r="E29" s="17"/>
      <c r="F29" s="17"/>
      <c r="G29" s="17"/>
      <c r="H29" s="17"/>
      <c r="I29" s="20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68"/>
      <c r="AA29" s="68"/>
      <c r="AB29" s="68"/>
      <c r="AC29" s="92"/>
      <c r="AD29" s="92"/>
      <c r="AE29" s="92"/>
      <c r="AF29" s="92"/>
      <c r="AG29" s="92"/>
      <c r="AH29" s="110"/>
      <c r="AI29" s="264"/>
      <c r="AJ29" s="110"/>
      <c r="AK29" s="108"/>
      <c r="AL29" s="110"/>
      <c r="AM29" s="110"/>
      <c r="AN29" s="110"/>
      <c r="AO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81"/>
      <c r="BA29" s="81"/>
      <c r="BB29" s="81"/>
      <c r="BC29" s="81"/>
      <c r="BD29" s="81"/>
      <c r="BE29" s="81"/>
      <c r="BF29" s="81"/>
      <c r="BH29" s="89"/>
      <c r="BI29" s="101"/>
      <c r="BJ29" s="68"/>
      <c r="BK29" s="102"/>
      <c r="BL29" s="102"/>
      <c r="BM29" s="103"/>
      <c r="BN29" s="104"/>
      <c r="BO29" s="68"/>
      <c r="BP29" s="84"/>
      <c r="BQ29" s="84"/>
      <c r="BR29" s="85"/>
      <c r="BS29" s="105"/>
      <c r="BT29" s="105"/>
      <c r="BU29" s="105"/>
      <c r="BV29" s="90"/>
      <c r="BW29" s="29"/>
      <c r="BX29" s="84"/>
    </row>
    <row r="30" spans="2:76" ht="33.950000000000003" customHeight="1" thickBot="1">
      <c r="B30" s="75"/>
      <c r="C30" s="29"/>
      <c r="D30" s="17"/>
      <c r="E30" s="17"/>
      <c r="F30" s="17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17"/>
      <c r="U30" s="17"/>
      <c r="V30" s="17"/>
      <c r="W30" s="17"/>
      <c r="X30" s="17"/>
      <c r="Y30" s="17"/>
      <c r="Z30" s="68"/>
      <c r="AA30" s="263"/>
      <c r="AB30" s="68"/>
      <c r="AC30" s="110"/>
      <c r="AD30" s="110"/>
      <c r="AE30" s="110"/>
      <c r="AF30" s="110"/>
      <c r="AG30" s="110"/>
      <c r="AH30" s="110"/>
      <c r="AI30" s="264"/>
      <c r="AJ30" s="110"/>
      <c r="AK30" s="92"/>
      <c r="AL30" s="92"/>
      <c r="AM30" s="92"/>
      <c r="AN30" s="92"/>
      <c r="AO30" s="92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81"/>
      <c r="BA30" s="81"/>
      <c r="BB30" s="81"/>
      <c r="BC30" s="81"/>
      <c r="BD30" s="81"/>
      <c r="BE30" s="81"/>
      <c r="BF30" s="81"/>
      <c r="BH30" s="89"/>
      <c r="BI30" s="101" t="s">
        <v>34</v>
      </c>
      <c r="BJ30" s="68"/>
      <c r="BK30" s="111">
        <f>IF(AC58=AC62," ",IF(AC58&lt;AC62,V58,V62))</f>
        <v>4</v>
      </c>
      <c r="BL30" s="97" t="str">
        <f>VLOOKUP(BK30,C11:S25,3)</f>
        <v>TOSCANA</v>
      </c>
      <c r="BM30" s="98" t="str">
        <f>VLOOKUP(BK30,C15:S33,5)</f>
        <v>C R TOSCANA</v>
      </c>
      <c r="BN30" s="99"/>
      <c r="BO30" s="68"/>
      <c r="BP30" s="84"/>
      <c r="BQ30" s="100">
        <f>IF(AC58=AC62," ",IF(AC58&lt;AC62,AC58,AC62))</f>
        <v>14</v>
      </c>
      <c r="BR30" s="100">
        <f>IF(AC58=AC62," ",IF(AC58&lt;AC62,AD58,AD62))</f>
        <v>30</v>
      </c>
      <c r="BS30" s="27">
        <f>IF(AC58=AC62," ",IF(AC58&lt;AC62,AE58,AE62))</f>
        <v>43</v>
      </c>
      <c r="BT30" s="27">
        <f>IF(AC58=AC62," ",IF(AC58&lt;AC62,AF58,AF62))</f>
        <v>0</v>
      </c>
      <c r="BU30" s="28">
        <f>IF(AC58=AC62," ",IF(AC58&lt;AC62,AG58,AG62))</f>
        <v>0</v>
      </c>
      <c r="BV30" s="90"/>
      <c r="BW30" s="29"/>
      <c r="BX30" s="84"/>
    </row>
    <row r="31" spans="2:76" ht="33.950000000000003" customHeight="1" thickBot="1">
      <c r="B31" s="75"/>
      <c r="C31" s="29"/>
      <c r="D31" s="17"/>
      <c r="E31" s="17"/>
      <c r="F31" s="17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17"/>
      <c r="U31" s="17"/>
      <c r="V31" s="17"/>
      <c r="W31" s="17"/>
      <c r="X31" s="17"/>
      <c r="Y31" s="17"/>
      <c r="Z31" s="68"/>
      <c r="AA31" s="263"/>
      <c r="AB31" s="68"/>
      <c r="AC31" s="108"/>
      <c r="AD31" s="110"/>
      <c r="AE31" s="110"/>
      <c r="AF31" s="110"/>
      <c r="AG31" s="110"/>
      <c r="AH31" s="110"/>
      <c r="AI31" s="264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81"/>
      <c r="BA31" s="81"/>
      <c r="BB31" s="81"/>
      <c r="BC31" s="81"/>
      <c r="BD31" s="81"/>
      <c r="BE31" s="81"/>
      <c r="BF31" s="81"/>
      <c r="BH31" s="89"/>
      <c r="BI31" s="101"/>
      <c r="BJ31" s="68"/>
      <c r="BK31" s="102"/>
      <c r="BL31" s="102"/>
      <c r="BM31" s="103"/>
      <c r="BN31" s="104"/>
      <c r="BO31" s="68"/>
      <c r="BP31" s="84"/>
      <c r="BQ31" s="84"/>
      <c r="BR31" s="85"/>
      <c r="BS31" s="105"/>
      <c r="BT31" s="105"/>
      <c r="BU31" s="105"/>
      <c r="BV31" s="90"/>
      <c r="BW31" s="29"/>
      <c r="BX31" s="84"/>
    </row>
    <row r="32" spans="2:76" ht="33.950000000000003" customHeight="1" thickBot="1">
      <c r="B32" s="75"/>
      <c r="C32" s="29"/>
      <c r="D32" s="17"/>
      <c r="E32" s="17"/>
      <c r="F32" s="17"/>
      <c r="G32" s="17"/>
      <c r="H32" s="17"/>
      <c r="I32" s="20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68"/>
      <c r="AA32" s="68"/>
      <c r="AB32" s="68"/>
      <c r="AC32" s="92"/>
      <c r="AD32" s="92"/>
      <c r="AE32" s="92"/>
      <c r="AF32" s="92"/>
      <c r="AG32" s="92"/>
      <c r="AH32" s="110"/>
      <c r="AI32" s="264"/>
      <c r="AJ32" s="110"/>
      <c r="AK32" s="110"/>
      <c r="AL32" s="110"/>
      <c r="AM32" s="110"/>
      <c r="AN32" s="110"/>
      <c r="AO32" s="110"/>
      <c r="AP32" s="110"/>
      <c r="AQ32" s="110"/>
      <c r="AR32" s="110"/>
      <c r="AS32" s="108"/>
      <c r="AT32" s="110"/>
      <c r="AU32" s="110"/>
      <c r="AV32" s="110"/>
      <c r="AW32" s="110"/>
      <c r="AX32" s="110"/>
      <c r="AY32" s="110"/>
      <c r="AZ32" s="81"/>
      <c r="BA32" s="81"/>
      <c r="BB32" s="81"/>
      <c r="BC32" s="81"/>
      <c r="BD32" s="81"/>
      <c r="BE32" s="81"/>
      <c r="BF32" s="81"/>
      <c r="BH32" s="89"/>
      <c r="BI32" s="101" t="s">
        <v>170</v>
      </c>
      <c r="BJ32" s="68"/>
      <c r="BK32" s="106">
        <f>IF(AK23=" "," ",IF(AK23&lt;&gt;AC25,IF(AC25=C24,C25,C24),IF(AK23&lt;&gt;AC22,IF(AC22=C21,C22,C21))))</f>
        <v>3</v>
      </c>
      <c r="BL32" s="97" t="str">
        <f>VLOOKUP(BK32,C11:S25,3)</f>
        <v>VENETO</v>
      </c>
      <c r="BM32" s="98" t="str">
        <f>VLOOKUP(BK32,C15:S35,5)</f>
        <v>C R VENETO</v>
      </c>
      <c r="BN32" s="99"/>
      <c r="BO32" s="68"/>
      <c r="BP32" s="84"/>
      <c r="BQ32" s="100">
        <f>IF(AK23=" "," ",IF(AK23&lt;&gt;AC25,IF(AC25=C24,U25,U24),IF(AK23&lt;&gt;AC22,IF(AC22=C21,U22,U21))))</f>
        <v>17</v>
      </c>
      <c r="BR32" s="100">
        <f>IF(AK23=" "," ",IF(AK23&lt;&gt;AC25,IF(AC25=C24,V25,V24),IF(AK23&lt;&gt;AC22,IF(AC22=C21,V22,V21))))</f>
        <v>29</v>
      </c>
      <c r="BS32" s="27">
        <f>IF(AK23=" "," ",IF(AK23&lt;&gt;AC25,IF(AC25=C24,W25,W24),IF(AK23&lt;&gt;AC22,IF(AC22=C21,W22,W21))))</f>
        <v>53</v>
      </c>
      <c r="BT32" s="27">
        <f>IF(AK23=" "," ",IF(AK23&lt;&gt;AC25,IF(AC25=C24,X25,X24),IF(AK23&lt;&gt;AC22,IF(AC22=C21,X22,X21))))</f>
        <v>4</v>
      </c>
      <c r="BU32" s="28">
        <f>IF(AK23=" "," ",IF(AK23&lt;&gt;AC25,IF(AC25=C24,Y25,Y24),IF(AK23&lt;&gt;AC22,IF(AC22=C21,Y22,Y21))))</f>
        <v>0</v>
      </c>
      <c r="BV32" s="90"/>
      <c r="BW32" s="29"/>
      <c r="BX32" s="84"/>
    </row>
    <row r="33" spans="2:76" ht="33.950000000000003" customHeight="1">
      <c r="B33" s="75"/>
      <c r="C33" s="29"/>
      <c r="D33" s="17"/>
      <c r="E33" s="17"/>
      <c r="F33" s="17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17"/>
      <c r="U33" s="17"/>
      <c r="V33" s="17"/>
      <c r="W33" s="17"/>
      <c r="X33" s="17"/>
      <c r="Y33" s="17"/>
      <c r="Z33" s="68"/>
      <c r="AA33" s="263"/>
      <c r="AB33" s="68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92"/>
      <c r="AT33" s="92"/>
      <c r="AU33" s="92"/>
      <c r="AV33" s="92"/>
      <c r="AW33" s="110"/>
      <c r="AX33" s="110"/>
      <c r="AY33" s="110"/>
      <c r="AZ33" s="81"/>
      <c r="BA33" s="81"/>
      <c r="BB33" s="81"/>
      <c r="BC33" s="81"/>
      <c r="BD33" s="81"/>
      <c r="BE33" s="81"/>
      <c r="BF33" s="81"/>
      <c r="BH33" s="89"/>
      <c r="BI33" s="101"/>
      <c r="BJ33" s="68"/>
      <c r="BK33" s="29"/>
      <c r="BL33" s="29"/>
      <c r="BM33" s="265"/>
      <c r="BN33" s="256"/>
      <c r="BO33" s="68"/>
      <c r="BP33" s="84"/>
      <c r="BQ33" s="84"/>
      <c r="BR33" s="85"/>
      <c r="BS33" s="29"/>
      <c r="BT33" s="29"/>
      <c r="BU33" s="29"/>
      <c r="BV33" s="90"/>
      <c r="BW33" s="29"/>
      <c r="BX33" s="84"/>
    </row>
    <row r="34" spans="2:76" ht="33.950000000000003" customHeight="1">
      <c r="B34" s="75"/>
      <c r="C34" s="29"/>
      <c r="D34" s="17"/>
      <c r="E34" s="17"/>
      <c r="F34" s="17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17"/>
      <c r="U34" s="17"/>
      <c r="V34" s="17"/>
      <c r="W34" s="17"/>
      <c r="X34" s="17"/>
      <c r="Y34" s="17"/>
      <c r="Z34" s="68"/>
      <c r="AA34" s="263"/>
      <c r="AB34" s="68"/>
      <c r="AC34" s="108"/>
      <c r="AD34" s="110"/>
      <c r="AE34" s="110"/>
      <c r="AF34" s="110"/>
      <c r="AG34" s="110"/>
      <c r="AH34" s="110"/>
      <c r="AI34" s="264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81"/>
      <c r="BA34" s="81"/>
      <c r="BB34" s="81"/>
      <c r="BC34" s="81"/>
      <c r="BD34" s="81"/>
      <c r="BE34" s="81"/>
      <c r="BF34" s="81"/>
      <c r="BH34" s="89"/>
      <c r="BI34" s="101"/>
      <c r="BJ34" s="68"/>
      <c r="BK34" s="29"/>
      <c r="BL34" s="29"/>
      <c r="BM34" s="256"/>
      <c r="BN34" s="256"/>
      <c r="BO34" s="68"/>
      <c r="BP34" s="84"/>
      <c r="BQ34" s="84"/>
      <c r="BR34" s="85"/>
      <c r="BS34" s="29"/>
      <c r="BT34" s="29"/>
      <c r="BU34" s="29"/>
      <c r="BV34" s="90"/>
      <c r="BW34" s="29"/>
      <c r="BX34" s="84"/>
    </row>
    <row r="35" spans="2:76" ht="33.950000000000003" customHeight="1">
      <c r="B35" s="75"/>
      <c r="C35" s="29"/>
      <c r="D35" s="17"/>
      <c r="E35" s="17"/>
      <c r="F35" s="17"/>
      <c r="G35" s="17"/>
      <c r="H35" s="17"/>
      <c r="I35" s="20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68"/>
      <c r="AA35" s="68"/>
      <c r="AB35" s="68"/>
      <c r="AC35" s="92"/>
      <c r="AD35" s="92"/>
      <c r="AE35" s="92"/>
      <c r="AF35" s="92"/>
      <c r="AG35" s="92"/>
      <c r="AH35" s="110"/>
      <c r="AI35" s="264"/>
      <c r="AJ35" s="110"/>
      <c r="AK35" s="108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81"/>
      <c r="BA35" s="81"/>
      <c r="BB35" s="81"/>
      <c r="BC35" s="81"/>
      <c r="BD35" s="81"/>
      <c r="BE35" s="81"/>
      <c r="BF35" s="81"/>
      <c r="BH35" s="89"/>
      <c r="BI35" s="101"/>
      <c r="BJ35" s="68"/>
      <c r="BK35" s="29"/>
      <c r="BL35" s="29"/>
      <c r="BM35" s="256"/>
      <c r="BN35" s="256"/>
      <c r="BO35" s="68"/>
      <c r="BP35" s="84"/>
      <c r="BQ35" s="84"/>
      <c r="BR35" s="85"/>
      <c r="BS35" s="29"/>
      <c r="BT35" s="29"/>
      <c r="BU35" s="29"/>
      <c r="BV35" s="90"/>
      <c r="BW35" s="29"/>
      <c r="BX35" s="84"/>
    </row>
    <row r="36" spans="2:76" ht="33.950000000000003" customHeight="1">
      <c r="B36" s="75"/>
      <c r="C36" s="29"/>
      <c r="D36" s="17"/>
      <c r="E36" s="17"/>
      <c r="F36" s="17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17"/>
      <c r="U36" s="17"/>
      <c r="V36" s="17"/>
      <c r="W36" s="17"/>
      <c r="X36" s="17"/>
      <c r="Y36" s="17"/>
      <c r="Z36" s="68"/>
      <c r="AA36" s="263"/>
      <c r="AB36" s="68"/>
      <c r="AC36" s="110"/>
      <c r="AD36" s="110"/>
      <c r="AE36" s="110"/>
      <c r="AF36" s="110"/>
      <c r="AG36" s="110"/>
      <c r="AH36" s="110"/>
      <c r="AI36" s="264"/>
      <c r="AJ36" s="110"/>
      <c r="AK36" s="92"/>
      <c r="AL36" s="92"/>
      <c r="AM36" s="92"/>
      <c r="AN36" s="92"/>
      <c r="AO36" s="92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81"/>
      <c r="BA36" s="81"/>
      <c r="BB36" s="81"/>
      <c r="BC36" s="81"/>
      <c r="BD36" s="81"/>
      <c r="BE36" s="81"/>
      <c r="BF36" s="81"/>
      <c r="BH36" s="89"/>
      <c r="BI36" s="101"/>
      <c r="BJ36" s="68"/>
      <c r="BK36" s="29"/>
      <c r="BL36" s="377" t="s">
        <v>169</v>
      </c>
      <c r="BM36" s="378"/>
      <c r="BN36" s="378"/>
      <c r="BO36" s="378"/>
      <c r="BP36" s="378"/>
      <c r="BQ36" s="378"/>
      <c r="BR36" s="378"/>
      <c r="BS36" s="378"/>
      <c r="BT36" s="378"/>
      <c r="BU36" s="379"/>
      <c r="BV36" s="90"/>
      <c r="BW36" s="29"/>
      <c r="BX36" s="84"/>
    </row>
    <row r="37" spans="2:76" ht="33.950000000000003" customHeight="1">
      <c r="B37" s="70"/>
      <c r="C37" s="29"/>
      <c r="D37" s="17"/>
      <c r="E37" s="17"/>
      <c r="F37" s="17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17"/>
      <c r="U37" s="17"/>
      <c r="V37" s="17"/>
      <c r="W37" s="17"/>
      <c r="X37" s="17"/>
      <c r="Y37" s="17"/>
      <c r="Z37" s="68"/>
      <c r="AA37" s="263"/>
      <c r="AB37" s="68"/>
      <c r="AC37" s="108"/>
      <c r="AD37" s="110"/>
      <c r="AE37" s="110"/>
      <c r="AF37" s="110"/>
      <c r="AG37" s="110"/>
      <c r="AH37" s="110"/>
      <c r="AI37" s="264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81"/>
      <c r="BA37" s="81"/>
      <c r="BB37" s="81"/>
      <c r="BC37" s="81"/>
      <c r="BD37" s="81"/>
      <c r="BE37" s="81"/>
      <c r="BF37" s="81"/>
      <c r="BH37" s="89"/>
      <c r="BI37" s="101"/>
      <c r="BJ37" s="68"/>
      <c r="BK37" s="29"/>
      <c r="BL37" s="29"/>
      <c r="BM37" s="256"/>
      <c r="BN37" s="256"/>
      <c r="BO37" s="68"/>
      <c r="BP37" s="84"/>
      <c r="BQ37" s="84"/>
      <c r="BR37" s="85"/>
      <c r="BS37" s="29"/>
      <c r="BT37" s="29"/>
      <c r="BU37" s="29"/>
      <c r="BV37" s="90"/>
      <c r="BW37" s="29"/>
      <c r="BX37" s="84"/>
    </row>
    <row r="38" spans="2:76" ht="33.950000000000003" customHeight="1">
      <c r="B38" s="75"/>
      <c r="C38" s="29"/>
      <c r="D38" s="17"/>
      <c r="E38" s="17"/>
      <c r="F38" s="17"/>
      <c r="G38" s="17"/>
      <c r="H38" s="17"/>
      <c r="I38" s="200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68"/>
      <c r="AA38" s="68"/>
      <c r="AB38" s="68"/>
      <c r="AC38" s="92"/>
      <c r="AD38" s="92"/>
      <c r="AE38" s="92"/>
      <c r="AF38" s="92"/>
      <c r="AG38" s="92"/>
      <c r="AH38" s="110"/>
      <c r="AI38" s="264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81"/>
      <c r="BA38" s="81"/>
      <c r="BB38" s="81"/>
      <c r="BC38" s="81"/>
      <c r="BD38" s="81"/>
      <c r="BE38" s="81"/>
      <c r="BF38" s="112"/>
      <c r="BG38" s="68"/>
      <c r="BH38" s="89"/>
      <c r="BI38" s="101"/>
      <c r="BJ38" s="68"/>
      <c r="BK38" s="29"/>
      <c r="BL38" s="29"/>
      <c r="BM38" s="256"/>
      <c r="BN38" s="256"/>
      <c r="BO38" s="68"/>
      <c r="BP38" s="84"/>
      <c r="BQ38" s="84"/>
      <c r="BR38" s="85"/>
      <c r="BS38" s="29"/>
      <c r="BT38" s="29"/>
      <c r="BU38" s="29"/>
      <c r="BV38" s="90"/>
      <c r="BW38" s="29"/>
      <c r="BX38" s="84"/>
    </row>
    <row r="39" spans="2:76" ht="33.950000000000003" customHeight="1" thickBot="1">
      <c r="B39" s="75"/>
      <c r="C39" s="29"/>
      <c r="D39" s="17"/>
      <c r="E39" s="17"/>
      <c r="F39" s="17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17"/>
      <c r="U39" s="17"/>
      <c r="V39" s="17"/>
      <c r="W39" s="17"/>
      <c r="X39" s="17"/>
      <c r="Y39" s="17"/>
      <c r="Z39" s="68"/>
      <c r="AA39" s="263"/>
      <c r="AB39" s="68"/>
      <c r="AC39" s="110"/>
      <c r="AD39" s="110"/>
      <c r="AE39" s="110"/>
      <c r="AF39" s="110"/>
      <c r="AG39" s="110"/>
      <c r="AH39" s="110"/>
      <c r="AI39" s="264"/>
      <c r="AJ39" s="110"/>
      <c r="AK39" s="92"/>
      <c r="AL39" s="92"/>
      <c r="AM39" s="92"/>
      <c r="AN39" s="92"/>
      <c r="AO39" s="92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81"/>
      <c r="BD39" s="81"/>
      <c r="BE39" s="81"/>
      <c r="BF39" s="81"/>
      <c r="BH39" s="113"/>
      <c r="BI39" s="114"/>
      <c r="BJ39" s="74"/>
      <c r="BK39" s="74"/>
      <c r="BL39" s="74"/>
      <c r="BM39" s="74"/>
      <c r="BN39" s="74"/>
      <c r="BO39" s="74"/>
      <c r="BP39" s="115"/>
      <c r="BQ39" s="115"/>
      <c r="BR39" s="115"/>
      <c r="BS39" s="115"/>
      <c r="BT39" s="115"/>
      <c r="BU39" s="115"/>
      <c r="BV39" s="116"/>
      <c r="BW39" s="84"/>
      <c r="BX39" s="84"/>
    </row>
    <row r="40" spans="2:76" ht="33.950000000000003" customHeight="1" thickTop="1">
      <c r="B40" s="75"/>
      <c r="C40" s="29"/>
      <c r="D40" s="17"/>
      <c r="E40" s="17"/>
      <c r="F40" s="17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17"/>
      <c r="U40" s="17"/>
      <c r="V40" s="17"/>
      <c r="W40" s="17"/>
      <c r="X40" s="17"/>
      <c r="Y40" s="17"/>
      <c r="Z40" s="68"/>
      <c r="AA40" s="263"/>
      <c r="AB40" s="68"/>
      <c r="AC40" s="108"/>
      <c r="AD40" s="110"/>
      <c r="AE40" s="110"/>
      <c r="AF40" s="110"/>
      <c r="AG40" s="110"/>
      <c r="AH40" s="110"/>
      <c r="AI40" s="264"/>
      <c r="AJ40" s="110"/>
      <c r="AK40" s="110"/>
      <c r="AL40" s="110"/>
      <c r="AM40" s="110"/>
      <c r="AN40" s="110"/>
      <c r="AO40" s="110"/>
      <c r="AP40" s="110"/>
      <c r="AQ40" s="110"/>
      <c r="AR40" s="110"/>
      <c r="AS40" s="108"/>
      <c r="AT40" s="110"/>
      <c r="AU40" s="110"/>
      <c r="AV40" s="110"/>
      <c r="AW40" s="110"/>
      <c r="AX40" s="110"/>
      <c r="AY40" s="110"/>
      <c r="AZ40" s="110"/>
      <c r="BA40" s="110"/>
      <c r="BB40" s="110"/>
      <c r="BC40" s="81"/>
      <c r="BD40" s="81"/>
      <c r="BE40" s="81"/>
      <c r="BF40" s="81"/>
      <c r="BG40" s="68"/>
      <c r="BH40" s="68"/>
      <c r="BI40" s="101"/>
      <c r="BJ40" s="68"/>
      <c r="BK40" s="29"/>
      <c r="BL40" s="29"/>
      <c r="BM40" s="256"/>
      <c r="BN40" s="256"/>
      <c r="BO40" s="68"/>
    </row>
    <row r="41" spans="2:76" ht="33.950000000000003" customHeight="1" thickBot="1">
      <c r="BG41" s="68"/>
      <c r="BH41" s="68"/>
      <c r="BI41" s="101"/>
      <c r="BJ41" s="68"/>
      <c r="BK41" s="29"/>
      <c r="BL41" s="29"/>
      <c r="BM41" s="256"/>
      <c r="BN41" s="256"/>
      <c r="BO41" s="68"/>
    </row>
    <row r="42" spans="2:76" ht="33.950000000000003" customHeight="1" thickTop="1">
      <c r="B42" s="82"/>
      <c r="C42" s="83"/>
      <c r="D42" s="83"/>
      <c r="E42" s="83"/>
      <c r="F42" s="83"/>
      <c r="G42" s="83"/>
      <c r="H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117"/>
      <c r="BG42" s="68"/>
      <c r="BH42" s="68"/>
      <c r="BI42" s="101"/>
      <c r="BJ42" s="68"/>
      <c r="BK42" s="29"/>
      <c r="BL42" s="29"/>
      <c r="BM42" s="256"/>
      <c r="BN42" s="256"/>
      <c r="BO42" s="68"/>
    </row>
    <row r="43" spans="2:76" ht="33.950000000000003" customHeight="1" thickBot="1">
      <c r="B43" s="89"/>
      <c r="C43" s="68"/>
      <c r="D43" s="68"/>
      <c r="E43" s="68"/>
      <c r="F43" s="68"/>
      <c r="G43" s="68"/>
      <c r="H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118"/>
      <c r="BG43" s="68"/>
      <c r="BH43" s="68"/>
      <c r="BI43" s="101"/>
      <c r="BJ43" s="68"/>
      <c r="BK43" s="29"/>
      <c r="BL43" s="29"/>
      <c r="BM43" s="256"/>
      <c r="BN43" s="256"/>
      <c r="BO43" s="68"/>
    </row>
    <row r="44" spans="2:76" ht="33.950000000000003" customHeight="1" thickBot="1">
      <c r="B44" s="89"/>
      <c r="C44" s="119" t="s">
        <v>9</v>
      </c>
      <c r="D44" s="31"/>
      <c r="E44" s="119" t="s">
        <v>35</v>
      </c>
      <c r="F44" s="120"/>
      <c r="G44" s="258"/>
      <c r="H44" s="258"/>
      <c r="I44" s="258"/>
      <c r="J44" s="258"/>
      <c r="K44" s="68"/>
      <c r="L44" s="68"/>
      <c r="M44" s="32"/>
      <c r="N44" s="32"/>
      <c r="O44" s="121" t="s">
        <v>36</v>
      </c>
      <c r="P44" s="259" t="s">
        <v>37</v>
      </c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1"/>
      <c r="AD44" s="32"/>
      <c r="AE44" s="32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118"/>
      <c r="BG44" s="68"/>
      <c r="BH44" s="68"/>
      <c r="BI44" s="101"/>
      <c r="BJ44" s="68"/>
      <c r="BK44" s="29"/>
      <c r="BL44" s="29"/>
      <c r="BM44" s="256"/>
      <c r="BN44" s="256"/>
      <c r="BO44" s="68"/>
    </row>
    <row r="45" spans="2:76" ht="33.950000000000003" customHeight="1" thickBot="1">
      <c r="B45" s="89"/>
      <c r="C45" s="68"/>
      <c r="D45" s="68"/>
      <c r="E45" s="68"/>
      <c r="F45" s="68"/>
      <c r="G45" s="68"/>
      <c r="H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118"/>
      <c r="BG45" s="68"/>
      <c r="BH45" s="68"/>
      <c r="BI45" s="101"/>
      <c r="BJ45" s="68"/>
      <c r="BK45" s="29"/>
      <c r="BL45" s="29"/>
      <c r="BM45" s="256"/>
      <c r="BN45" s="256"/>
      <c r="BO45" s="68"/>
    </row>
    <row r="46" spans="2:76" ht="33.950000000000003" customHeight="1" thickBot="1">
      <c r="B46" s="89"/>
      <c r="C46" s="122">
        <f>V48</f>
        <v>2</v>
      </c>
      <c r="D46" s="68"/>
      <c r="E46" s="11" t="str">
        <f>VLOOKUP(C46,C12:S25,3)</f>
        <v>LAZIO</v>
      </c>
      <c r="F46" s="68"/>
      <c r="G46" s="17"/>
      <c r="H46" s="17"/>
      <c r="I46" s="200"/>
      <c r="J46" s="17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14" t="s">
        <v>11</v>
      </c>
      <c r="AD46" s="14" t="s">
        <v>12</v>
      </c>
      <c r="AE46" s="14" t="s">
        <v>13</v>
      </c>
      <c r="AF46" s="14" t="s">
        <v>14</v>
      </c>
      <c r="AG46" s="14" t="s">
        <v>15</v>
      </c>
      <c r="AH46" s="68"/>
      <c r="AI46" s="68"/>
      <c r="AJ46" s="68"/>
      <c r="AK46" s="68"/>
      <c r="AL46" s="68"/>
      <c r="AM46" s="68"/>
      <c r="AN46" s="68"/>
      <c r="AO46" s="68"/>
      <c r="AP46" s="118"/>
      <c r="BG46" s="68"/>
      <c r="BH46" s="68"/>
      <c r="BI46" s="101"/>
      <c r="BJ46" s="68"/>
      <c r="BK46" s="29"/>
      <c r="BL46" s="29"/>
      <c r="BM46" s="256"/>
      <c r="BN46" s="256"/>
      <c r="BO46" s="68"/>
    </row>
    <row r="47" spans="2:76" ht="33.950000000000003" customHeight="1" thickBot="1">
      <c r="B47" s="89"/>
      <c r="C47" s="122"/>
      <c r="D47" s="68"/>
      <c r="E47" s="123"/>
      <c r="F47" s="68"/>
      <c r="G47" s="17"/>
      <c r="H47" s="17"/>
      <c r="I47" s="200"/>
      <c r="J47" s="17"/>
      <c r="K47" s="68"/>
      <c r="L47" s="68"/>
      <c r="M47" s="124"/>
      <c r="N47" s="5"/>
      <c r="O47" s="5"/>
      <c r="P47" s="17"/>
      <c r="Q47" s="17"/>
      <c r="R47" s="17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118"/>
      <c r="BG47" s="68"/>
      <c r="BH47" s="68"/>
      <c r="BI47" s="101"/>
      <c r="BJ47" s="68"/>
      <c r="BK47" s="29"/>
      <c r="BL47" s="29"/>
      <c r="BM47" s="256"/>
      <c r="BN47" s="256"/>
      <c r="BO47" s="68"/>
    </row>
    <row r="48" spans="2:76" ht="33.950000000000003" customHeight="1" thickBot="1">
      <c r="B48" s="89"/>
      <c r="C48" s="68"/>
      <c r="D48" s="68"/>
      <c r="E48" s="123"/>
      <c r="F48" s="68"/>
      <c r="G48" s="68"/>
      <c r="H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122">
        <f>IF(AK17=" "," ",IF(AK17=AC16,AC19,AC16))</f>
        <v>2</v>
      </c>
      <c r="W48" s="124"/>
      <c r="X48" s="68"/>
      <c r="Y48" s="68"/>
      <c r="Z48" s="68"/>
      <c r="AA48" s="68"/>
      <c r="AB48" s="68"/>
      <c r="AC48" s="125"/>
      <c r="AD48" s="125"/>
      <c r="AE48" s="125" t="str">
        <f>IF(AD52="","",IF(AD52&gt;=0,AD52))</f>
        <v/>
      </c>
      <c r="AF48" s="125" t="str">
        <f>IF(AC48&lt;3,"",IF(AC48=5,"TO",IF(AC48=4,"S",IF(AC48=3,IF(AC49=1,"PP","PO")))))</f>
        <v/>
      </c>
      <c r="AG48" s="125"/>
      <c r="AH48" s="68"/>
      <c r="AI48" s="68"/>
      <c r="AJ48" s="68"/>
      <c r="AK48" s="68"/>
      <c r="AL48" s="68"/>
      <c r="AM48" s="68"/>
      <c r="AN48" s="68"/>
      <c r="AO48" s="68"/>
      <c r="AP48" s="118"/>
      <c r="BG48" s="68"/>
      <c r="BH48" s="68"/>
      <c r="BI48" s="101"/>
      <c r="BJ48" s="68"/>
      <c r="BK48" s="29"/>
      <c r="BL48" s="29"/>
      <c r="BM48" s="256"/>
      <c r="BN48" s="256"/>
      <c r="BO48" s="68"/>
    </row>
    <row r="49" spans="2:67" s="67" customFormat="1" ht="33.950000000000003" customHeight="1">
      <c r="B49" s="89"/>
      <c r="C49" s="68"/>
      <c r="D49" s="68"/>
      <c r="E49" s="123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118"/>
      <c r="BG49" s="68"/>
      <c r="BH49" s="68"/>
      <c r="BI49" s="101"/>
      <c r="BJ49" s="68"/>
      <c r="BK49" s="29"/>
      <c r="BL49" s="29"/>
      <c r="BM49" s="256"/>
      <c r="BN49" s="256"/>
      <c r="BO49" s="68"/>
    </row>
    <row r="50" spans="2:67" s="67" customFormat="1" ht="33.950000000000003" customHeight="1">
      <c r="B50" s="89"/>
      <c r="C50" s="68"/>
      <c r="D50" s="68"/>
      <c r="E50" s="123"/>
      <c r="F50" s="68"/>
      <c r="G50" s="68"/>
      <c r="H50" s="68"/>
      <c r="I50" s="68"/>
      <c r="J50" s="68"/>
      <c r="K50" s="68"/>
      <c r="L50" s="68"/>
      <c r="M50" s="124"/>
      <c r="N50" s="5"/>
      <c r="O50" s="5"/>
      <c r="P50" s="17"/>
      <c r="Q50" s="17"/>
      <c r="R50" s="17"/>
      <c r="S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253">
        <f>V48</f>
        <v>2</v>
      </c>
      <c r="AM50" s="254"/>
      <c r="AN50" s="255"/>
      <c r="AO50" s="105"/>
      <c r="AP50" s="118"/>
      <c r="BG50" s="68"/>
      <c r="BH50" s="68"/>
      <c r="BI50" s="101"/>
      <c r="BJ50" s="68"/>
      <c r="BK50" s="29"/>
      <c r="BL50" s="29"/>
      <c r="BM50" s="256"/>
      <c r="BN50" s="256"/>
      <c r="BO50" s="68"/>
    </row>
    <row r="51" spans="2:67" s="67" customFormat="1" ht="33.950000000000003" customHeight="1" thickBot="1">
      <c r="B51" s="89"/>
      <c r="C51" s="68"/>
      <c r="D51" s="68"/>
      <c r="E51" s="123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118"/>
      <c r="BG51" s="68"/>
      <c r="BH51" s="68"/>
      <c r="BI51" s="101"/>
      <c r="BJ51" s="68"/>
      <c r="BK51" s="29"/>
      <c r="BL51" s="29"/>
      <c r="BM51" s="256"/>
      <c r="BN51" s="256"/>
      <c r="BO51" s="68"/>
    </row>
    <row r="52" spans="2:67" s="67" customFormat="1" ht="33.950000000000003" customHeight="1" thickBot="1">
      <c r="B52" s="89"/>
      <c r="C52" s="68"/>
      <c r="D52" s="68"/>
      <c r="E52" s="123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126"/>
      <c r="W52" s="124"/>
      <c r="X52" s="68"/>
      <c r="Y52" s="68"/>
      <c r="Z52" s="68"/>
      <c r="AA52" s="68"/>
      <c r="AB52" s="68"/>
      <c r="AC52" s="125"/>
      <c r="AD52" s="125"/>
      <c r="AE52" s="125" t="str">
        <f>IF(AD48="","",IF(AD48&gt;=0,AD48))</f>
        <v/>
      </c>
      <c r="AF52" s="125"/>
      <c r="AG52" s="125"/>
      <c r="AH52" s="68"/>
      <c r="AI52" s="68"/>
      <c r="AJ52" s="68"/>
      <c r="AK52" s="68"/>
      <c r="AL52" s="68"/>
      <c r="AM52" s="68"/>
      <c r="AN52" s="68"/>
      <c r="AO52" s="68"/>
      <c r="AP52" s="118"/>
      <c r="BG52" s="68"/>
      <c r="BH52" s="68"/>
      <c r="BI52" s="101"/>
      <c r="BJ52" s="68"/>
      <c r="BK52" s="29"/>
      <c r="BL52" s="29"/>
      <c r="BM52" s="256"/>
      <c r="BN52" s="256"/>
      <c r="BO52" s="68"/>
    </row>
    <row r="53" spans="2:67" s="67" customFormat="1" ht="33.950000000000003" customHeight="1" thickBot="1">
      <c r="B53" s="89"/>
      <c r="C53" s="68"/>
      <c r="D53" s="68"/>
      <c r="E53" s="123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118"/>
      <c r="BG53" s="68"/>
      <c r="BH53" s="68"/>
      <c r="BI53" s="101"/>
      <c r="BJ53" s="68"/>
      <c r="BK53" s="29"/>
      <c r="BL53" s="29"/>
      <c r="BM53" s="256"/>
      <c r="BN53" s="256"/>
      <c r="BO53" s="68"/>
    </row>
    <row r="54" spans="2:67" s="67" customFormat="1" ht="33.950000000000003" customHeight="1">
      <c r="B54" s="89"/>
      <c r="C54" s="127">
        <f>V58</f>
        <v>6</v>
      </c>
      <c r="D54" s="68"/>
      <c r="E54" s="11" t="str">
        <f>VLOOKUP(C54,C20:S33,3)</f>
        <v>EMILIA ROMAGNA</v>
      </c>
      <c r="F54" s="68"/>
      <c r="G54" s="17"/>
      <c r="H54" s="17"/>
      <c r="I54" s="200"/>
      <c r="J54" s="17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118"/>
      <c r="BG54" s="68"/>
      <c r="BH54" s="68"/>
      <c r="BI54" s="101"/>
      <c r="BJ54" s="68"/>
      <c r="BK54" s="29"/>
      <c r="BL54" s="29"/>
      <c r="BM54" s="256"/>
      <c r="BN54" s="256"/>
      <c r="BO54" s="68"/>
    </row>
    <row r="55" spans="2:67" s="67" customFormat="1" ht="33.950000000000003" customHeight="1">
      <c r="B55" s="89"/>
      <c r="C55" s="128">
        <f>V62</f>
        <v>4</v>
      </c>
      <c r="D55" s="68"/>
      <c r="E55" s="11" t="str">
        <f>VLOOKUP(C55,C21:S34,3)</f>
        <v>TOSCANA</v>
      </c>
      <c r="F55" s="68"/>
      <c r="G55" s="17"/>
      <c r="H55" s="17"/>
      <c r="I55" s="200"/>
      <c r="J55" s="17"/>
      <c r="K55" s="68"/>
      <c r="L55" s="68"/>
      <c r="M55" s="124"/>
      <c r="N55" s="5"/>
      <c r="O55" s="5"/>
      <c r="P55" s="17"/>
      <c r="Q55" s="17"/>
      <c r="R55" s="17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118"/>
      <c r="BG55" s="68"/>
      <c r="BH55" s="68"/>
      <c r="BI55" s="101"/>
      <c r="BJ55" s="68"/>
      <c r="BK55" s="29"/>
      <c r="BL55" s="29"/>
      <c r="BM55" s="256"/>
      <c r="BN55" s="256"/>
      <c r="BO55" s="68"/>
    </row>
    <row r="56" spans="2:67" s="67" customFormat="1" ht="33.950000000000003" customHeight="1">
      <c r="B56" s="8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118"/>
      <c r="BG56" s="68"/>
      <c r="BH56" s="68"/>
      <c r="BI56" s="101"/>
      <c r="BJ56" s="68"/>
      <c r="BK56" s="29"/>
      <c r="BL56" s="29"/>
      <c r="BM56" s="256"/>
      <c r="BN56" s="256"/>
      <c r="BO56" s="68"/>
    </row>
    <row r="57" spans="2:67" s="67" customFormat="1" ht="33.950000000000003" customHeight="1" thickBot="1">
      <c r="B57" s="89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118"/>
      <c r="BG57" s="68"/>
      <c r="BH57" s="68"/>
      <c r="BI57" s="101"/>
      <c r="BJ57" s="68"/>
      <c r="BK57" s="29"/>
      <c r="BL57" s="29"/>
      <c r="BM57" s="256"/>
      <c r="BN57" s="256"/>
      <c r="BO57" s="68"/>
    </row>
    <row r="58" spans="2:67" s="67" customFormat="1" ht="33.950000000000003" customHeight="1" thickBot="1">
      <c r="B58" s="89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124"/>
      <c r="N58" s="5"/>
      <c r="O58" s="5"/>
      <c r="P58" s="17"/>
      <c r="Q58" s="17"/>
      <c r="R58" s="17"/>
      <c r="S58" s="68"/>
      <c r="T58" s="68"/>
      <c r="U58" s="68"/>
      <c r="V58" s="126">
        <f>IF(AK23=" "," ",IF(AK23=AC22,IF(AC22=C21,C22,C21),IF(AK23=AC25,IF(AC25=C24,C25,C24))))</f>
        <v>6</v>
      </c>
      <c r="W58" s="124"/>
      <c r="X58" s="68"/>
      <c r="Y58" s="68"/>
      <c r="Z58" s="68"/>
      <c r="AA58" s="68"/>
      <c r="AB58" s="68"/>
      <c r="AC58" s="100">
        <v>25</v>
      </c>
      <c r="AD58" s="88">
        <v>43</v>
      </c>
      <c r="AE58" s="380">
        <f>IF(AD62="","",IF(AD62&gt;=0,AD62))</f>
        <v>30</v>
      </c>
      <c r="AF58" s="27"/>
      <c r="AG58" s="28"/>
      <c r="AH58" s="68"/>
      <c r="AI58" s="68"/>
      <c r="AJ58" s="68"/>
      <c r="AK58" s="68"/>
      <c r="AL58" s="68"/>
      <c r="AM58" s="68"/>
      <c r="AN58" s="68"/>
      <c r="AO58" s="68"/>
      <c r="AP58" s="118"/>
      <c r="BG58" s="68"/>
      <c r="BH58" s="68"/>
      <c r="BI58" s="101"/>
      <c r="BJ58" s="68"/>
      <c r="BK58" s="29"/>
      <c r="BL58" s="29"/>
      <c r="BM58" s="256"/>
      <c r="BN58" s="256"/>
      <c r="BO58" s="68"/>
    </row>
    <row r="59" spans="2:67" s="67" customFormat="1" ht="33.950000000000003" customHeight="1">
      <c r="B59" s="89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257">
        <f>IF(AC58=AC62," ",IF(AC58&gt;AC62,V58,V62))</f>
        <v>6</v>
      </c>
      <c r="AM59" s="254"/>
      <c r="AN59" s="255"/>
      <c r="AO59" s="105"/>
      <c r="AP59" s="118"/>
      <c r="BG59" s="68"/>
      <c r="BH59" s="68"/>
      <c r="BI59" s="101"/>
      <c r="BJ59" s="68"/>
      <c r="BK59" s="29"/>
      <c r="BL59" s="29"/>
      <c r="BM59" s="256"/>
      <c r="BN59" s="256"/>
      <c r="BO59" s="68"/>
    </row>
    <row r="60" spans="2:67" s="67" customFormat="1" ht="33.950000000000003" customHeight="1">
      <c r="B60" s="89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118"/>
      <c r="BG60" s="68"/>
      <c r="BH60" s="68"/>
      <c r="BI60" s="101"/>
      <c r="BJ60" s="68"/>
      <c r="BK60" s="29"/>
      <c r="BL60" s="29"/>
      <c r="BM60" s="256"/>
      <c r="BN60" s="256"/>
      <c r="BO60" s="68"/>
    </row>
    <row r="61" spans="2:67" s="67" customFormat="1" ht="33.950000000000003" customHeight="1" thickBot="1">
      <c r="B61" s="89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118"/>
      <c r="BG61" s="68"/>
      <c r="BH61" s="68"/>
      <c r="BI61" s="92"/>
      <c r="BJ61" s="68"/>
      <c r="BK61" s="29"/>
      <c r="BL61" s="29"/>
      <c r="BM61" s="256"/>
      <c r="BN61" s="256"/>
      <c r="BO61" s="68"/>
    </row>
    <row r="62" spans="2:67" s="67" customFormat="1" ht="33.950000000000003" customHeight="1" thickBot="1">
      <c r="B62" s="89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122">
        <f>IF(AK23=" "," ",IF(AK23=AC22,AC25,IF(AK23=AC25,AC22)))</f>
        <v>4</v>
      </c>
      <c r="W62" s="124"/>
      <c r="X62" s="68"/>
      <c r="Y62" s="68"/>
      <c r="Z62" s="68"/>
      <c r="AA62" s="68"/>
      <c r="AB62" s="68"/>
      <c r="AC62" s="100">
        <v>14</v>
      </c>
      <c r="AD62" s="88">
        <v>30</v>
      </c>
      <c r="AE62" s="380">
        <f>IF(AD58="","",IF(AD58&gt;=0,AD58))</f>
        <v>43</v>
      </c>
      <c r="AF62" s="27"/>
      <c r="AG62" s="28"/>
      <c r="AH62" s="68"/>
      <c r="AI62" s="68"/>
      <c r="AJ62" s="68"/>
      <c r="AK62" s="68"/>
      <c r="AL62" s="68"/>
      <c r="AM62" s="68"/>
      <c r="AN62" s="68"/>
      <c r="AO62" s="68"/>
      <c r="AP62" s="118"/>
      <c r="BG62" s="68"/>
      <c r="BH62" s="68"/>
      <c r="BI62" s="92"/>
      <c r="BJ62" s="68"/>
      <c r="BK62" s="68"/>
      <c r="BL62" s="68"/>
      <c r="BM62" s="68"/>
      <c r="BN62" s="68"/>
      <c r="BO62" s="68"/>
    </row>
    <row r="63" spans="2:67" s="67" customFormat="1" ht="13.5" thickBot="1">
      <c r="B63" s="113"/>
      <c r="C63" s="74"/>
      <c r="D63" s="74"/>
      <c r="E63" s="74"/>
      <c r="F63" s="74"/>
      <c r="G63" s="74"/>
      <c r="H63" s="74"/>
      <c r="I63" s="68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129"/>
    </row>
    <row r="64" spans="2:67" s="67" customFormat="1" ht="13.5" thickTop="1">
      <c r="I64" s="68"/>
    </row>
  </sheetData>
  <mergeCells count="92">
    <mergeCell ref="BL36:BU36"/>
    <mergeCell ref="G11:M11"/>
    <mergeCell ref="U11:X11"/>
    <mergeCell ref="AC11:AF11"/>
    <mergeCell ref="AK11:AN11"/>
    <mergeCell ref="H8:K9"/>
    <mergeCell ref="L8:N9"/>
    <mergeCell ref="O8:Q9"/>
    <mergeCell ref="S8:BO9"/>
    <mergeCell ref="AS11:AV11"/>
    <mergeCell ref="AZ11:BB11"/>
    <mergeCell ref="G15:M15"/>
    <mergeCell ref="N15:S15"/>
    <mergeCell ref="AA15:AA16"/>
    <mergeCell ref="G16:M16"/>
    <mergeCell ref="N16:S16"/>
    <mergeCell ref="AI16:AI20"/>
    <mergeCell ref="G18:M18"/>
    <mergeCell ref="N18:S18"/>
    <mergeCell ref="N25:S25"/>
    <mergeCell ref="AA18:AA19"/>
    <mergeCell ref="G19:M19"/>
    <mergeCell ref="N19:S19"/>
    <mergeCell ref="G21:M21"/>
    <mergeCell ref="N21:S21"/>
    <mergeCell ref="AA21:AA22"/>
    <mergeCell ref="G22:M22"/>
    <mergeCell ref="N22:S22"/>
    <mergeCell ref="AI22:AI26"/>
    <mergeCell ref="G24:M24"/>
    <mergeCell ref="N24:S24"/>
    <mergeCell ref="AA24:AA25"/>
    <mergeCell ref="G25:M25"/>
    <mergeCell ref="AI28:AI32"/>
    <mergeCell ref="G30:M30"/>
    <mergeCell ref="N30:S30"/>
    <mergeCell ref="AA30:AA31"/>
    <mergeCell ref="G31:M31"/>
    <mergeCell ref="N31:S31"/>
    <mergeCell ref="G27:M27"/>
    <mergeCell ref="N27:S27"/>
    <mergeCell ref="AA27:AA28"/>
    <mergeCell ref="G28:M28"/>
    <mergeCell ref="N28:S28"/>
    <mergeCell ref="G33:M33"/>
    <mergeCell ref="N33:S33"/>
    <mergeCell ref="AA33:AA34"/>
    <mergeCell ref="BM33:BN33"/>
    <mergeCell ref="G34:M34"/>
    <mergeCell ref="N34:S34"/>
    <mergeCell ref="AI34:AI38"/>
    <mergeCell ref="BM34:BN34"/>
    <mergeCell ref="BM35:BN35"/>
    <mergeCell ref="G36:M36"/>
    <mergeCell ref="N36:S36"/>
    <mergeCell ref="AA36:AA37"/>
    <mergeCell ref="G37:M37"/>
    <mergeCell ref="N37:S37"/>
    <mergeCell ref="BM37:BN37"/>
    <mergeCell ref="BM38:BN38"/>
    <mergeCell ref="G39:M39"/>
    <mergeCell ref="N39:S39"/>
    <mergeCell ref="AA39:AA40"/>
    <mergeCell ref="AI39:AI40"/>
    <mergeCell ref="G40:M40"/>
    <mergeCell ref="N40:S40"/>
    <mergeCell ref="BM40:BN40"/>
    <mergeCell ref="BM41:BN41"/>
    <mergeCell ref="BM42:BN42"/>
    <mergeCell ref="BM43:BN43"/>
    <mergeCell ref="G44:J44"/>
    <mergeCell ref="P44:AC44"/>
    <mergeCell ref="BM44:BN44"/>
    <mergeCell ref="BM49:BN49"/>
    <mergeCell ref="BM45:BN45"/>
    <mergeCell ref="BM46:BN46"/>
    <mergeCell ref="BM47:BN47"/>
    <mergeCell ref="BM48:BN48"/>
    <mergeCell ref="AL50:AN50"/>
    <mergeCell ref="BM50:BN50"/>
    <mergeCell ref="BM51:BN51"/>
    <mergeCell ref="BM60:BN60"/>
    <mergeCell ref="BM61:BN61"/>
    <mergeCell ref="BM56:BN56"/>
    <mergeCell ref="BM57:BN57"/>
    <mergeCell ref="BM58:BN58"/>
    <mergeCell ref="AL59:AN59"/>
    <mergeCell ref="BM59:BN59"/>
    <mergeCell ref="BM52:BN52"/>
    <mergeCell ref="BM53:BN53"/>
    <mergeCell ref="BM54:BN54"/>
    <mergeCell ref="BM55:BN55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scale="2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6:J49"/>
  <sheetViews>
    <sheetView topLeftCell="A25" workbookViewId="0">
      <selection sqref="A1:XFD1048576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106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81">
        <v>55</v>
      </c>
      <c r="B21" s="195"/>
      <c r="C21" s="195"/>
      <c r="D21" s="195"/>
      <c r="E21" s="208" t="s">
        <v>107</v>
      </c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108</v>
      </c>
      <c r="F22" s="209"/>
      <c r="G22" s="209"/>
      <c r="H22" s="209"/>
      <c r="I22" s="43"/>
      <c r="J22" s="2"/>
    </row>
    <row r="23" spans="1:10" ht="33" customHeight="1" thickBot="1">
      <c r="A23" s="196">
        <v>66</v>
      </c>
      <c r="B23" s="197"/>
      <c r="C23" s="197"/>
      <c r="D23" s="197"/>
      <c r="E23" s="208" t="s">
        <v>109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110</v>
      </c>
      <c r="F24" s="209"/>
      <c r="G24" s="209"/>
      <c r="H24" s="209"/>
      <c r="I24" s="43"/>
      <c r="J24" s="2"/>
    </row>
    <row r="25" spans="1:10" ht="33" customHeight="1" thickBot="1">
      <c r="A25" s="196">
        <v>66</v>
      </c>
      <c r="B25" s="197"/>
      <c r="C25" s="197"/>
      <c r="D25" s="197"/>
      <c r="E25" s="208" t="s">
        <v>111</v>
      </c>
      <c r="F25" s="233"/>
      <c r="G25" s="233"/>
      <c r="H25" s="234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112</v>
      </c>
      <c r="F26" s="209"/>
      <c r="G26" s="209"/>
      <c r="H26" s="209"/>
      <c r="I26" s="43"/>
      <c r="J26" s="2"/>
    </row>
    <row r="27" spans="1:10" ht="33" customHeight="1" thickBot="1">
      <c r="A27" s="196">
        <v>74</v>
      </c>
      <c r="B27" s="197"/>
      <c r="C27" s="197"/>
      <c r="D27" s="197"/>
      <c r="E27" s="208" t="s">
        <v>113</v>
      </c>
      <c r="F27" s="209"/>
      <c r="G27" s="209"/>
      <c r="H27" s="209"/>
      <c r="I27" s="43"/>
      <c r="J27" s="2"/>
    </row>
    <row r="28" spans="1:10" ht="33" customHeight="1" thickBot="1">
      <c r="A28" s="196">
        <v>84</v>
      </c>
      <c r="B28" s="197"/>
      <c r="C28" s="197"/>
      <c r="D28" s="197"/>
      <c r="E28" s="208" t="s">
        <v>114</v>
      </c>
      <c r="F28" s="209"/>
      <c r="G28" s="209"/>
      <c r="H28" s="209"/>
      <c r="I28" s="43"/>
      <c r="J28" s="2"/>
    </row>
    <row r="29" spans="1:10" ht="33" customHeight="1" thickBot="1">
      <c r="A29" s="196">
        <v>100</v>
      </c>
      <c r="B29" s="197"/>
      <c r="C29" s="197"/>
      <c r="D29" s="197"/>
      <c r="E29" s="208" t="s">
        <v>115</v>
      </c>
      <c r="F29" s="209"/>
      <c r="G29" s="209"/>
      <c r="H29" s="209"/>
      <c r="I29" s="43"/>
      <c r="J29" s="2"/>
    </row>
    <row r="30" spans="1:10" ht="33" customHeight="1" thickBot="1">
      <c r="A30" s="196">
        <v>100</v>
      </c>
      <c r="B30" s="197"/>
      <c r="C30" s="197"/>
      <c r="D30" s="197"/>
      <c r="E30" s="208" t="s">
        <v>116</v>
      </c>
      <c r="F30" s="209"/>
      <c r="G30" s="209"/>
      <c r="H30" s="209"/>
      <c r="I30" s="43"/>
      <c r="J30" s="2"/>
    </row>
    <row r="31" spans="1:10" s="3" customFormat="1" ht="33" customHeight="1" thickBot="1">
      <c r="A31" s="181">
        <v>63</v>
      </c>
      <c r="B31" s="195"/>
      <c r="C31" s="195"/>
      <c r="D31" s="195"/>
      <c r="E31" s="208" t="s">
        <v>117</v>
      </c>
      <c r="F31" s="209"/>
      <c r="G31" s="209"/>
      <c r="H31" s="209"/>
      <c r="I31" s="43"/>
    </row>
    <row r="32" spans="1:10" s="3" customFormat="1" ht="33" customHeight="1" thickBot="1">
      <c r="A32" s="181">
        <v>63</v>
      </c>
      <c r="B32" s="195"/>
      <c r="C32" s="195"/>
      <c r="D32" s="195"/>
      <c r="E32" s="208" t="s">
        <v>118</v>
      </c>
      <c r="F32" s="209"/>
      <c r="G32" s="209"/>
      <c r="H32" s="209"/>
      <c r="I32" s="43"/>
    </row>
    <row r="33" spans="1:9" s="3" customFormat="1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s="3" customFormat="1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s="3" customFormat="1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  <row r="47" spans="1:9" ht="33.75" customHeight="1" thickBot="1">
      <c r="A47" s="181"/>
      <c r="B47" s="195"/>
      <c r="C47" s="195"/>
      <c r="D47" s="195"/>
      <c r="E47" s="208"/>
      <c r="F47" s="209"/>
      <c r="G47" s="209"/>
      <c r="H47" s="209"/>
      <c r="I47" s="43"/>
    </row>
    <row r="48" spans="1:9" ht="33.75" customHeight="1" thickBot="1">
      <c r="A48" s="181"/>
      <c r="B48" s="195"/>
      <c r="C48" s="195"/>
      <c r="D48" s="195"/>
      <c r="E48" s="208"/>
      <c r="F48" s="209"/>
      <c r="G48" s="209"/>
      <c r="H48" s="209"/>
      <c r="I48" s="43"/>
    </row>
    <row r="49" spans="1:9" ht="33.75" customHeight="1" thickBot="1">
      <c r="A49" s="181"/>
      <c r="B49" s="195"/>
      <c r="C49" s="195"/>
      <c r="D49" s="195"/>
      <c r="E49" s="208"/>
      <c r="F49" s="209"/>
      <c r="G49" s="209"/>
      <c r="H49" s="209"/>
      <c r="I49" s="43"/>
    </row>
  </sheetData>
  <mergeCells count="41">
    <mergeCell ref="E31:H31"/>
    <mergeCell ref="E17:H20"/>
    <mergeCell ref="E26:H26"/>
    <mergeCell ref="E27:H27"/>
    <mergeCell ref="E28:H28"/>
    <mergeCell ref="E29:H29"/>
    <mergeCell ref="E30:H30"/>
    <mergeCell ref="A17:A20"/>
    <mergeCell ref="B17:B20"/>
    <mergeCell ref="C17:C20"/>
    <mergeCell ref="D17:D20"/>
    <mergeCell ref="E25:H25"/>
    <mergeCell ref="A12:I12"/>
    <mergeCell ref="A13:I13"/>
    <mergeCell ref="B14:I14"/>
    <mergeCell ref="B15:D16"/>
    <mergeCell ref="E15:I15"/>
    <mergeCell ref="E16:I16"/>
    <mergeCell ref="I17:I20"/>
    <mergeCell ref="E21:H21"/>
    <mergeCell ref="E22:H22"/>
    <mergeCell ref="E23:H23"/>
    <mergeCell ref="E24:H24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7:H47"/>
    <mergeCell ref="E48:H48"/>
    <mergeCell ref="E49:H49"/>
    <mergeCell ref="E42:H42"/>
    <mergeCell ref="E43:H43"/>
    <mergeCell ref="E44:H44"/>
    <mergeCell ref="E45:H45"/>
    <mergeCell ref="E46:H46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6:J49"/>
  <sheetViews>
    <sheetView topLeftCell="A23" workbookViewId="0">
      <selection activeCell="E35" sqref="E35:H35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119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81">
        <v>55</v>
      </c>
      <c r="B21" s="195"/>
      <c r="C21" s="195"/>
      <c r="D21" s="195"/>
      <c r="E21" s="208"/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136</v>
      </c>
      <c r="F22" s="209"/>
      <c r="G22" s="209"/>
      <c r="H22" s="209"/>
      <c r="I22" s="43"/>
      <c r="J22" s="2"/>
    </row>
    <row r="23" spans="1:10" ht="33" customHeight="1" thickBot="1">
      <c r="A23" s="196">
        <v>66</v>
      </c>
      <c r="B23" s="197"/>
      <c r="C23" s="197"/>
      <c r="D23" s="197"/>
      <c r="E23" s="208" t="s">
        <v>137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138</v>
      </c>
      <c r="F24" s="209"/>
      <c r="G24" s="209"/>
      <c r="H24" s="209"/>
      <c r="I24" s="43"/>
      <c r="J24" s="2"/>
    </row>
    <row r="25" spans="1:10" ht="33" customHeight="1" thickBot="1">
      <c r="A25" s="196">
        <v>66</v>
      </c>
      <c r="B25" s="197"/>
      <c r="C25" s="197"/>
      <c r="D25" s="197"/>
      <c r="E25" s="208"/>
      <c r="F25" s="233"/>
      <c r="G25" s="233"/>
      <c r="H25" s="234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139</v>
      </c>
      <c r="F26" s="209"/>
      <c r="G26" s="209"/>
      <c r="H26" s="209"/>
      <c r="I26" s="43"/>
      <c r="J26" s="2"/>
    </row>
    <row r="27" spans="1:10" ht="33" customHeight="1" thickBot="1">
      <c r="A27" s="196">
        <v>74</v>
      </c>
      <c r="B27" s="197"/>
      <c r="C27" s="197"/>
      <c r="D27" s="197"/>
      <c r="E27" s="208" t="s">
        <v>140</v>
      </c>
      <c r="F27" s="209"/>
      <c r="G27" s="209"/>
      <c r="H27" s="209"/>
      <c r="I27" s="43"/>
      <c r="J27" s="2"/>
    </row>
    <row r="28" spans="1:10" ht="33" customHeight="1" thickBot="1">
      <c r="A28" s="196">
        <v>84</v>
      </c>
      <c r="B28" s="197"/>
      <c r="C28" s="197"/>
      <c r="D28" s="197"/>
      <c r="E28" s="208" t="s">
        <v>141</v>
      </c>
      <c r="F28" s="209"/>
      <c r="G28" s="209"/>
      <c r="H28" s="209"/>
      <c r="I28" s="43"/>
      <c r="J28" s="2"/>
    </row>
    <row r="29" spans="1:10" ht="33" customHeight="1" thickBot="1">
      <c r="A29" s="196">
        <v>100</v>
      </c>
      <c r="B29" s="197"/>
      <c r="C29" s="197"/>
      <c r="D29" s="197"/>
      <c r="E29" s="208" t="s">
        <v>142</v>
      </c>
      <c r="F29" s="209"/>
      <c r="G29" s="209"/>
      <c r="H29" s="209"/>
      <c r="I29" s="43"/>
      <c r="J29" s="2"/>
    </row>
    <row r="30" spans="1:10" ht="33" customHeight="1" thickBot="1">
      <c r="A30" s="196">
        <v>100</v>
      </c>
      <c r="B30" s="197"/>
      <c r="C30" s="197"/>
      <c r="D30" s="197"/>
      <c r="E30" s="208"/>
      <c r="F30" s="209"/>
      <c r="G30" s="209"/>
      <c r="H30" s="209"/>
      <c r="I30" s="43"/>
      <c r="J30" s="2"/>
    </row>
    <row r="31" spans="1:10" s="3" customFormat="1" ht="33" customHeight="1" thickBot="1">
      <c r="A31" s="181">
        <v>63</v>
      </c>
      <c r="B31" s="195"/>
      <c r="C31" s="195"/>
      <c r="D31" s="195"/>
      <c r="E31" s="208" t="s">
        <v>143</v>
      </c>
      <c r="F31" s="209"/>
      <c r="G31" s="209"/>
      <c r="H31" s="209"/>
      <c r="I31" s="43"/>
    </row>
    <row r="32" spans="1:10" s="3" customFormat="1" ht="33" customHeight="1" thickBot="1">
      <c r="A32" s="181">
        <v>63</v>
      </c>
      <c r="B32" s="195"/>
      <c r="C32" s="195"/>
      <c r="D32" s="195"/>
      <c r="E32" s="208"/>
      <c r="F32" s="209"/>
      <c r="G32" s="209"/>
      <c r="H32" s="209"/>
      <c r="I32" s="43"/>
    </row>
    <row r="33" spans="1:9" s="3" customFormat="1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s="3" customFormat="1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s="3" customFormat="1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  <row r="47" spans="1:9" ht="33.75" customHeight="1" thickBot="1">
      <c r="A47" s="181"/>
      <c r="B47" s="195"/>
      <c r="C47" s="195"/>
      <c r="D47" s="195"/>
      <c r="E47" s="208"/>
      <c r="F47" s="209"/>
      <c r="G47" s="209"/>
      <c r="H47" s="209"/>
      <c r="I47" s="43"/>
    </row>
    <row r="48" spans="1:9" ht="33.75" customHeight="1" thickBot="1">
      <c r="A48" s="181"/>
      <c r="B48" s="195"/>
      <c r="C48" s="195"/>
      <c r="D48" s="195"/>
      <c r="E48" s="208"/>
      <c r="F48" s="209"/>
      <c r="G48" s="209"/>
      <c r="H48" s="209"/>
      <c r="I48" s="43"/>
    </row>
    <row r="49" spans="1:9" ht="33.75" customHeight="1" thickBot="1">
      <c r="A49" s="181"/>
      <c r="B49" s="195"/>
      <c r="C49" s="195"/>
      <c r="D49" s="195"/>
      <c r="E49" s="208"/>
      <c r="F49" s="209"/>
      <c r="G49" s="209"/>
      <c r="H49" s="209"/>
      <c r="I49" s="43"/>
    </row>
  </sheetData>
  <mergeCells count="41">
    <mergeCell ref="A17:A20"/>
    <mergeCell ref="I17:I20"/>
    <mergeCell ref="A12:I12"/>
    <mergeCell ref="A13:I13"/>
    <mergeCell ref="B14:I14"/>
    <mergeCell ref="B15:D16"/>
    <mergeCell ref="E15:I15"/>
    <mergeCell ref="E16:I16"/>
    <mergeCell ref="E30:H30"/>
    <mergeCell ref="E31:H31"/>
    <mergeCell ref="E32:H32"/>
    <mergeCell ref="B17:B20"/>
    <mergeCell ref="C17:C20"/>
    <mergeCell ref="D17:D20"/>
    <mergeCell ref="E17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8:H48"/>
    <mergeCell ref="E49:H49"/>
    <mergeCell ref="E43:H43"/>
    <mergeCell ref="E44:H44"/>
    <mergeCell ref="E45:H45"/>
    <mergeCell ref="E46:H46"/>
    <mergeCell ref="E47:H47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6:J46"/>
  <sheetViews>
    <sheetView topLeftCell="A19" workbookViewId="0">
      <selection activeCell="E25" sqref="E25:H25"/>
    </sheetView>
  </sheetViews>
  <sheetFormatPr defaultColWidth="22.5703125" defaultRowHeight="12.75"/>
  <cols>
    <col min="1" max="1" width="22.5703125" style="139" customWidth="1"/>
    <col min="2" max="2" width="9" style="139" customWidth="1"/>
    <col min="3" max="4" width="9.28515625" style="139" customWidth="1"/>
    <col min="5" max="8" width="22.5703125" customWidth="1"/>
    <col min="9" max="9" width="32.5703125" customWidth="1"/>
  </cols>
  <sheetData>
    <row r="6" spans="1:10">
      <c r="A6" s="189"/>
      <c r="B6" s="189"/>
      <c r="C6" s="189"/>
      <c r="D6" s="189"/>
      <c r="E6" s="1"/>
      <c r="F6" s="1"/>
      <c r="G6" s="1"/>
      <c r="H6" s="1"/>
      <c r="I6" s="1"/>
    </row>
    <row r="7" spans="1:10">
      <c r="A7" s="189"/>
      <c r="B7" s="189"/>
      <c r="C7" s="189"/>
      <c r="D7" s="189"/>
      <c r="E7" s="1"/>
      <c r="F7" s="1"/>
      <c r="G7" s="1"/>
      <c r="H7" s="1"/>
      <c r="I7" s="1"/>
    </row>
    <row r="8" spans="1:10">
      <c r="A8" s="189"/>
      <c r="B8" s="189"/>
      <c r="C8" s="189"/>
      <c r="D8" s="189"/>
      <c r="E8" s="1"/>
      <c r="F8" s="1"/>
      <c r="G8" s="1"/>
      <c r="H8" s="1"/>
      <c r="I8" s="1"/>
    </row>
    <row r="9" spans="1:10">
      <c r="A9" s="141"/>
      <c r="B9" s="141"/>
      <c r="C9" s="141"/>
      <c r="D9" s="141"/>
      <c r="E9" s="3"/>
      <c r="F9" s="3"/>
      <c r="G9" s="3"/>
      <c r="H9" s="3"/>
      <c r="I9" s="3"/>
      <c r="J9" s="2"/>
    </row>
    <row r="10" spans="1:10" s="2" customFormat="1" ht="13.5">
      <c r="A10" s="190"/>
      <c r="B10" s="190"/>
      <c r="C10" s="190"/>
      <c r="D10" s="190"/>
      <c r="E10" s="66"/>
      <c r="F10" s="66"/>
      <c r="G10" s="66"/>
      <c r="H10" s="66"/>
      <c r="I10" s="66"/>
      <c r="J10" s="3"/>
    </row>
    <row r="11" spans="1:10" ht="16.5" thickBot="1">
      <c r="A11" s="191"/>
      <c r="B11" s="191"/>
      <c r="C11" s="191"/>
      <c r="D11" s="191"/>
      <c r="E11" s="192"/>
      <c r="F11" s="192"/>
      <c r="G11" s="192"/>
      <c r="H11" s="192"/>
      <c r="I11" s="192"/>
      <c r="J11" s="3"/>
    </row>
    <row r="12" spans="1:10" ht="34.5" customHeight="1" thickBot="1">
      <c r="A12" s="213" t="s">
        <v>65</v>
      </c>
      <c r="B12" s="214"/>
      <c r="C12" s="214"/>
      <c r="D12" s="214"/>
      <c r="E12" s="215"/>
      <c r="F12" s="215"/>
      <c r="G12" s="215"/>
      <c r="H12" s="215"/>
      <c r="I12" s="216"/>
      <c r="J12" s="3"/>
    </row>
    <row r="13" spans="1:10" ht="35.25" customHeight="1" thickBot="1">
      <c r="A13" s="217" t="s">
        <v>66</v>
      </c>
      <c r="B13" s="218"/>
      <c r="C13" s="218"/>
      <c r="D13" s="218"/>
      <c r="E13" s="218"/>
      <c r="F13" s="218"/>
      <c r="G13" s="218"/>
      <c r="H13" s="218"/>
      <c r="I13" s="219"/>
      <c r="J13" s="3"/>
    </row>
    <row r="14" spans="1:10" s="2" customFormat="1" ht="57" customHeight="1" thickBot="1">
      <c r="A14" s="193" t="s">
        <v>1</v>
      </c>
      <c r="B14" s="220" t="s">
        <v>120</v>
      </c>
      <c r="C14" s="221"/>
      <c r="D14" s="221"/>
      <c r="E14" s="221"/>
      <c r="F14" s="221"/>
      <c r="G14" s="221"/>
      <c r="H14" s="221"/>
      <c r="I14" s="222"/>
      <c r="J14" s="3"/>
    </row>
    <row r="15" spans="1:10" s="2" customFormat="1" ht="26.25" customHeight="1" thickBot="1">
      <c r="A15" s="194"/>
      <c r="B15" s="223" t="s">
        <v>68</v>
      </c>
      <c r="C15" s="224"/>
      <c r="D15" s="225"/>
      <c r="E15" s="229" t="s">
        <v>69</v>
      </c>
      <c r="F15" s="230"/>
      <c r="G15" s="230"/>
      <c r="H15" s="230"/>
      <c r="I15" s="231"/>
      <c r="J15" s="3"/>
    </row>
    <row r="16" spans="1:10" s="2" customFormat="1" ht="36.75" customHeight="1" thickBot="1">
      <c r="A16" s="194"/>
      <c r="B16" s="226"/>
      <c r="C16" s="227"/>
      <c r="D16" s="228"/>
      <c r="E16" s="232" t="s">
        <v>70</v>
      </c>
      <c r="F16" s="233"/>
      <c r="G16" s="233"/>
      <c r="H16" s="233"/>
      <c r="I16" s="234"/>
      <c r="J16" s="3"/>
    </row>
    <row r="17" spans="1:10" ht="15.95" customHeight="1">
      <c r="A17" s="235" t="s">
        <v>5</v>
      </c>
      <c r="B17" s="238" t="s">
        <v>38</v>
      </c>
      <c r="C17" s="238" t="s">
        <v>39</v>
      </c>
      <c r="D17" s="238" t="s">
        <v>71</v>
      </c>
      <c r="E17" s="241" t="s">
        <v>6</v>
      </c>
      <c r="F17" s="242"/>
      <c r="G17" s="242"/>
      <c r="H17" s="243"/>
      <c r="I17" s="210" t="s">
        <v>4</v>
      </c>
      <c r="J17" s="2"/>
    </row>
    <row r="18" spans="1:10" ht="14.1" customHeight="1">
      <c r="A18" s="236"/>
      <c r="B18" s="239"/>
      <c r="C18" s="239"/>
      <c r="D18" s="239"/>
      <c r="E18" s="244"/>
      <c r="F18" s="245"/>
      <c r="G18" s="245"/>
      <c r="H18" s="246"/>
      <c r="I18" s="211"/>
      <c r="J18" s="2"/>
    </row>
    <row r="19" spans="1:10" ht="12.95" customHeight="1">
      <c r="A19" s="236"/>
      <c r="B19" s="239"/>
      <c r="C19" s="239"/>
      <c r="D19" s="239"/>
      <c r="E19" s="244"/>
      <c r="F19" s="245"/>
      <c r="G19" s="245"/>
      <c r="H19" s="246"/>
      <c r="I19" s="211"/>
      <c r="J19" s="2"/>
    </row>
    <row r="20" spans="1:10" ht="12.95" customHeight="1" thickBot="1">
      <c r="A20" s="237"/>
      <c r="B20" s="240"/>
      <c r="C20" s="240"/>
      <c r="D20" s="240"/>
      <c r="E20" s="247"/>
      <c r="F20" s="248"/>
      <c r="G20" s="248"/>
      <c r="H20" s="249"/>
      <c r="I20" s="212"/>
      <c r="J20" s="2"/>
    </row>
    <row r="21" spans="1:10" ht="33" customHeight="1" thickBot="1">
      <c r="A21" s="181">
        <v>55</v>
      </c>
      <c r="B21" s="195"/>
      <c r="C21" s="195"/>
      <c r="D21" s="195"/>
      <c r="E21" s="208" t="s">
        <v>121</v>
      </c>
      <c r="F21" s="209"/>
      <c r="G21" s="209"/>
      <c r="H21" s="209"/>
      <c r="I21" s="43"/>
      <c r="J21" s="2"/>
    </row>
    <row r="22" spans="1:10" ht="33" customHeight="1" thickBot="1">
      <c r="A22" s="196">
        <v>60</v>
      </c>
      <c r="B22" s="197"/>
      <c r="C22" s="197"/>
      <c r="D22" s="197"/>
      <c r="E22" s="208" t="s">
        <v>122</v>
      </c>
      <c r="F22" s="209"/>
      <c r="G22" s="209"/>
      <c r="H22" s="209"/>
      <c r="I22" s="43"/>
      <c r="J22" s="2"/>
    </row>
    <row r="23" spans="1:10" ht="33" customHeight="1" thickBot="1">
      <c r="A23" s="196">
        <v>66</v>
      </c>
      <c r="B23" s="197"/>
      <c r="C23" s="197"/>
      <c r="D23" s="197"/>
      <c r="E23" s="208" t="s">
        <v>123</v>
      </c>
      <c r="F23" s="209"/>
      <c r="G23" s="209"/>
      <c r="H23" s="209"/>
      <c r="I23" s="43"/>
      <c r="J23" s="2"/>
    </row>
    <row r="24" spans="1:10" ht="33" customHeight="1" thickBot="1">
      <c r="A24" s="196">
        <v>66</v>
      </c>
      <c r="B24" s="197"/>
      <c r="C24" s="197"/>
      <c r="D24" s="197"/>
      <c r="E24" s="208" t="s">
        <v>124</v>
      </c>
      <c r="F24" s="209"/>
      <c r="G24" s="209"/>
      <c r="H24" s="209"/>
      <c r="I24" s="43"/>
      <c r="J24" s="2"/>
    </row>
    <row r="25" spans="1:10" ht="33" customHeight="1" thickBot="1">
      <c r="A25" s="196">
        <v>74</v>
      </c>
      <c r="B25" s="197"/>
      <c r="C25" s="197"/>
      <c r="D25" s="197"/>
      <c r="E25" s="208" t="s">
        <v>125</v>
      </c>
      <c r="F25" s="209"/>
      <c r="G25" s="209"/>
      <c r="H25" s="209"/>
      <c r="I25" s="43"/>
      <c r="J25" s="2"/>
    </row>
    <row r="26" spans="1:10" ht="33" customHeight="1" thickBot="1">
      <c r="A26" s="196">
        <v>74</v>
      </c>
      <c r="B26" s="197"/>
      <c r="C26" s="197"/>
      <c r="D26" s="197"/>
      <c r="E26" s="208" t="s">
        <v>126</v>
      </c>
      <c r="F26" s="209"/>
      <c r="G26" s="209"/>
      <c r="H26" s="209"/>
      <c r="I26" s="43"/>
      <c r="J26" s="2"/>
    </row>
    <row r="27" spans="1:10" ht="33" customHeight="1" thickBot="1">
      <c r="A27" s="196">
        <v>84</v>
      </c>
      <c r="B27" s="197"/>
      <c r="C27" s="197"/>
      <c r="D27" s="197"/>
      <c r="E27" s="208" t="s">
        <v>127</v>
      </c>
      <c r="F27" s="209"/>
      <c r="G27" s="209"/>
      <c r="H27" s="209"/>
      <c r="I27" s="43"/>
      <c r="J27" s="2"/>
    </row>
    <row r="28" spans="1:10" ht="33" customHeight="1" thickBot="1">
      <c r="A28" s="196">
        <v>100</v>
      </c>
      <c r="B28" s="197"/>
      <c r="C28" s="197"/>
      <c r="D28" s="197"/>
      <c r="E28" s="208" t="s">
        <v>128</v>
      </c>
      <c r="F28" s="209"/>
      <c r="G28" s="209"/>
      <c r="H28" s="209"/>
      <c r="I28" s="43"/>
      <c r="J28" s="2"/>
    </row>
    <row r="29" spans="1:10" s="3" customFormat="1" ht="33" customHeight="1" thickBot="1">
      <c r="A29" s="181">
        <v>63</v>
      </c>
      <c r="B29" s="195"/>
      <c r="C29" s="195"/>
      <c r="D29" s="195"/>
      <c r="E29" s="208" t="s">
        <v>129</v>
      </c>
      <c r="F29" s="209"/>
      <c r="G29" s="209"/>
      <c r="H29" s="209"/>
      <c r="I29" s="43"/>
    </row>
    <row r="30" spans="1:10" s="3" customFormat="1" ht="33.75" customHeight="1" thickBot="1">
      <c r="A30" s="181"/>
      <c r="B30" s="195"/>
      <c r="C30" s="195"/>
      <c r="D30" s="195"/>
      <c r="E30" s="208"/>
      <c r="F30" s="209"/>
      <c r="G30" s="209"/>
      <c r="H30" s="209"/>
      <c r="I30" s="43"/>
    </row>
    <row r="31" spans="1:10" s="3" customFormat="1" ht="33.75" customHeight="1" thickBot="1">
      <c r="A31" s="181"/>
      <c r="B31" s="195"/>
      <c r="C31" s="195"/>
      <c r="D31" s="195"/>
      <c r="E31" s="208"/>
      <c r="F31" s="209"/>
      <c r="G31" s="209"/>
      <c r="H31" s="209"/>
      <c r="I31" s="43"/>
    </row>
    <row r="32" spans="1:10" s="3" customFormat="1" ht="33.75" customHeight="1" thickBot="1">
      <c r="A32" s="181"/>
      <c r="B32" s="195"/>
      <c r="C32" s="195"/>
      <c r="D32" s="195"/>
      <c r="E32" s="208"/>
      <c r="F32" s="209"/>
      <c r="G32" s="209"/>
      <c r="H32" s="209"/>
      <c r="I32" s="43"/>
    </row>
    <row r="33" spans="1:9" ht="33.75" customHeight="1" thickBot="1">
      <c r="A33" s="181"/>
      <c r="B33" s="195"/>
      <c r="C33" s="195"/>
      <c r="D33" s="195"/>
      <c r="E33" s="208"/>
      <c r="F33" s="209"/>
      <c r="G33" s="209"/>
      <c r="H33" s="209"/>
      <c r="I33" s="43"/>
    </row>
    <row r="34" spans="1:9" ht="33.75" customHeight="1" thickBot="1">
      <c r="A34" s="181"/>
      <c r="B34" s="195"/>
      <c r="C34" s="195"/>
      <c r="D34" s="195"/>
      <c r="E34" s="208"/>
      <c r="F34" s="209"/>
      <c r="G34" s="209"/>
      <c r="H34" s="209"/>
      <c r="I34" s="43"/>
    </row>
    <row r="35" spans="1:9" ht="33.75" customHeight="1" thickBot="1">
      <c r="A35" s="181"/>
      <c r="B35" s="195"/>
      <c r="C35" s="195"/>
      <c r="D35" s="195"/>
      <c r="E35" s="208"/>
      <c r="F35" s="209"/>
      <c r="G35" s="209"/>
      <c r="H35" s="209"/>
      <c r="I35" s="43"/>
    </row>
    <row r="36" spans="1:9" ht="33.75" customHeight="1" thickBot="1">
      <c r="A36" s="181"/>
      <c r="B36" s="195"/>
      <c r="C36" s="195"/>
      <c r="D36" s="195"/>
      <c r="E36" s="208"/>
      <c r="F36" s="209"/>
      <c r="G36" s="209"/>
      <c r="H36" s="209"/>
      <c r="I36" s="43"/>
    </row>
    <row r="37" spans="1:9" ht="33.75" customHeight="1" thickBot="1">
      <c r="A37" s="181"/>
      <c r="B37" s="195"/>
      <c r="C37" s="195"/>
      <c r="D37" s="195"/>
      <c r="E37" s="208"/>
      <c r="F37" s="209"/>
      <c r="G37" s="209"/>
      <c r="H37" s="209"/>
      <c r="I37" s="43"/>
    </row>
    <row r="38" spans="1:9" ht="33.75" customHeight="1" thickBot="1">
      <c r="A38" s="181"/>
      <c r="B38" s="195"/>
      <c r="C38" s="195"/>
      <c r="D38" s="195"/>
      <c r="E38" s="208"/>
      <c r="F38" s="209"/>
      <c r="G38" s="209"/>
      <c r="H38" s="209"/>
      <c r="I38" s="43"/>
    </row>
    <row r="39" spans="1:9" ht="33.75" customHeight="1" thickBot="1">
      <c r="A39" s="181"/>
      <c r="B39" s="195"/>
      <c r="C39" s="195"/>
      <c r="D39" s="195"/>
      <c r="E39" s="208"/>
      <c r="F39" s="209"/>
      <c r="G39" s="209"/>
      <c r="H39" s="209"/>
      <c r="I39" s="43"/>
    </row>
    <row r="40" spans="1:9" ht="33.75" customHeight="1" thickBot="1">
      <c r="A40" s="181"/>
      <c r="B40" s="195"/>
      <c r="C40" s="195"/>
      <c r="D40" s="195"/>
      <c r="E40" s="208"/>
      <c r="F40" s="209"/>
      <c r="G40" s="209"/>
      <c r="H40" s="209"/>
      <c r="I40" s="43"/>
    </row>
    <row r="41" spans="1:9" ht="33.75" customHeight="1" thickBot="1">
      <c r="A41" s="181"/>
      <c r="B41" s="195"/>
      <c r="C41" s="195"/>
      <c r="D41" s="195"/>
      <c r="E41" s="208"/>
      <c r="F41" s="209"/>
      <c r="G41" s="209"/>
      <c r="H41" s="209"/>
      <c r="I41" s="43"/>
    </row>
    <row r="42" spans="1:9" ht="33.75" customHeight="1" thickBot="1">
      <c r="A42" s="181"/>
      <c r="B42" s="195"/>
      <c r="C42" s="195"/>
      <c r="D42" s="195"/>
      <c r="E42" s="208"/>
      <c r="F42" s="209"/>
      <c r="G42" s="209"/>
      <c r="H42" s="209"/>
      <c r="I42" s="43"/>
    </row>
    <row r="43" spans="1:9" ht="33.75" customHeight="1" thickBot="1">
      <c r="A43" s="181"/>
      <c r="B43" s="195"/>
      <c r="C43" s="195"/>
      <c r="D43" s="195"/>
      <c r="E43" s="208"/>
      <c r="F43" s="209"/>
      <c r="G43" s="209"/>
      <c r="H43" s="209"/>
      <c r="I43" s="43"/>
    </row>
    <row r="44" spans="1:9" ht="33.75" customHeight="1" thickBot="1">
      <c r="A44" s="181"/>
      <c r="B44" s="195"/>
      <c r="C44" s="195"/>
      <c r="D44" s="195"/>
      <c r="E44" s="208"/>
      <c r="F44" s="209"/>
      <c r="G44" s="209"/>
      <c r="H44" s="209"/>
      <c r="I44" s="43"/>
    </row>
    <row r="45" spans="1:9" ht="33.75" customHeight="1" thickBot="1">
      <c r="A45" s="181"/>
      <c r="B45" s="195"/>
      <c r="C45" s="195"/>
      <c r="D45" s="195"/>
      <c r="E45" s="208"/>
      <c r="F45" s="209"/>
      <c r="G45" s="209"/>
      <c r="H45" s="209"/>
      <c r="I45" s="43"/>
    </row>
    <row r="46" spans="1:9" ht="33.75" customHeight="1" thickBot="1">
      <c r="A46" s="181"/>
      <c r="B46" s="195"/>
      <c r="C46" s="195"/>
      <c r="D46" s="195"/>
      <c r="E46" s="208"/>
      <c r="F46" s="209"/>
      <c r="G46" s="209"/>
      <c r="H46" s="209"/>
      <c r="I46" s="43"/>
    </row>
  </sheetData>
  <mergeCells count="38">
    <mergeCell ref="E22:H22"/>
    <mergeCell ref="E23:H23"/>
    <mergeCell ref="E24:H24"/>
    <mergeCell ref="A12:I12"/>
    <mergeCell ref="A13:I13"/>
    <mergeCell ref="B14:I14"/>
    <mergeCell ref="B15:D16"/>
    <mergeCell ref="E15:I15"/>
    <mergeCell ref="E16:I16"/>
    <mergeCell ref="A17:A20"/>
    <mergeCell ref="I17:I20"/>
    <mergeCell ref="B17:B20"/>
    <mergeCell ref="C17:C20"/>
    <mergeCell ref="D17:D20"/>
    <mergeCell ref="E17:H20"/>
    <mergeCell ref="E21:H21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5:H45"/>
    <mergeCell ref="E46:H46"/>
    <mergeCell ref="E40:H40"/>
    <mergeCell ref="E41:H41"/>
    <mergeCell ref="E42:H42"/>
    <mergeCell ref="E43:H43"/>
    <mergeCell ref="E44:H44"/>
  </mergeCells>
  <phoneticPr fontId="39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O39"/>
  <sheetViews>
    <sheetView workbookViewId="0">
      <selection activeCell="D12" sqref="D12"/>
    </sheetView>
  </sheetViews>
  <sheetFormatPr defaultRowHeight="12.75"/>
  <cols>
    <col min="1" max="1" width="15.42578125" customWidth="1"/>
    <col min="2" max="2" width="12.42578125" customWidth="1"/>
    <col min="3" max="3" width="95.7109375" customWidth="1"/>
    <col min="4" max="4" width="28.5703125" customWidth="1"/>
  </cols>
  <sheetData>
    <row r="1" spans="1:15" ht="30.75" thickBot="1">
      <c r="A1" s="250" t="s">
        <v>0</v>
      </c>
      <c r="B1" s="251"/>
      <c r="C1" s="251"/>
      <c r="D1" s="252"/>
      <c r="E1" s="151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24" thickBot="1">
      <c r="A2" s="153" t="s">
        <v>41</v>
      </c>
      <c r="B2" s="154" t="s">
        <v>42</v>
      </c>
      <c r="C2" s="155" t="s">
        <v>1</v>
      </c>
      <c r="D2" s="156" t="s">
        <v>43</v>
      </c>
      <c r="E2" s="157"/>
      <c r="F2" s="158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24" thickBot="1">
      <c r="A3" s="160"/>
      <c r="B3" s="160">
        <v>1</v>
      </c>
      <c r="C3" s="198" t="s">
        <v>120</v>
      </c>
      <c r="D3" s="160" t="s">
        <v>135</v>
      </c>
      <c r="E3" s="157"/>
      <c r="F3" s="161"/>
      <c r="G3" s="162"/>
      <c r="H3" s="162"/>
      <c r="I3" s="162"/>
      <c r="J3" s="162"/>
      <c r="K3" s="162"/>
      <c r="L3" s="162"/>
      <c r="M3" s="162"/>
      <c r="N3" s="162"/>
      <c r="O3" s="162"/>
    </row>
    <row r="4" spans="1:15" ht="24" thickBot="1">
      <c r="A4" s="160"/>
      <c r="B4" s="160">
        <v>2</v>
      </c>
      <c r="C4" s="179" t="s">
        <v>106</v>
      </c>
      <c r="D4" s="160" t="s">
        <v>133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5" ht="24" thickBot="1">
      <c r="A5" s="160"/>
      <c r="B5" s="160">
        <v>3</v>
      </c>
      <c r="C5" s="179" t="s">
        <v>95</v>
      </c>
      <c r="D5" s="160" t="s">
        <v>132</v>
      </c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ht="24" thickBot="1">
      <c r="A6" s="160"/>
      <c r="B6" s="160">
        <v>4</v>
      </c>
      <c r="C6" s="179" t="s">
        <v>119</v>
      </c>
      <c r="D6" s="160" t="s">
        <v>134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5" ht="24" thickBot="1">
      <c r="A7" s="160"/>
      <c r="B7" s="160">
        <v>5</v>
      </c>
      <c r="C7" s="199" t="s">
        <v>67</v>
      </c>
      <c r="D7" s="160" t="s">
        <v>130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</row>
    <row r="8" spans="1:15" ht="24" thickBot="1">
      <c r="A8" s="163"/>
      <c r="B8" s="160">
        <v>6</v>
      </c>
      <c r="C8" s="179" t="s">
        <v>84</v>
      </c>
      <c r="D8" s="160" t="s">
        <v>131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5" ht="18">
      <c r="A9" s="162"/>
      <c r="B9" s="164"/>
      <c r="C9" s="165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1:15" ht="18">
      <c r="A10" s="162"/>
      <c r="B10" s="164"/>
      <c r="C10" s="165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5" ht="18">
      <c r="A11" s="162"/>
      <c r="B11" s="164"/>
      <c r="C11" s="165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1:15" ht="18">
      <c r="A12" s="162"/>
      <c r="B12" s="164"/>
      <c r="C12" s="165" t="s">
        <v>44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1:15" ht="18">
      <c r="A13" s="151"/>
      <c r="B13" s="164"/>
      <c r="C13" s="165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>
      <c r="A14" s="151"/>
      <c r="B14" s="164"/>
      <c r="C14" s="165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</row>
    <row r="15" spans="1:15" ht="18">
      <c r="A15" s="151"/>
      <c r="B15" s="164"/>
      <c r="C15" s="165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1:15" ht="18">
      <c r="A16" s="151"/>
      <c r="B16" s="164"/>
      <c r="C16" s="165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 ht="18">
      <c r="A17" s="151"/>
      <c r="B17" s="164"/>
      <c r="C17" s="165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18" spans="1:15" ht="18">
      <c r="A18" s="151"/>
      <c r="B18" s="164"/>
      <c r="C18" s="165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</row>
    <row r="19" spans="1:15" ht="18">
      <c r="A19" s="151"/>
      <c r="B19" s="164"/>
      <c r="C19" s="165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5" ht="18">
      <c r="A20" s="151"/>
      <c r="B20" s="164"/>
      <c r="C20" s="165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  <row r="21" spans="1:15" ht="18">
      <c r="A21" s="151"/>
      <c r="B21" s="164"/>
      <c r="C21" s="165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</row>
    <row r="22" spans="1:15" ht="18">
      <c r="A22" s="151"/>
      <c r="B22" s="164"/>
      <c r="C22" s="165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1:15" ht="18">
      <c r="A23" s="151"/>
      <c r="B23" s="164"/>
      <c r="C23" s="165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</row>
    <row r="24" spans="1:15" ht="18">
      <c r="A24" s="151"/>
      <c r="B24" s="164"/>
      <c r="C24" s="165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5" ht="18">
      <c r="A25" s="151"/>
      <c r="B25" s="164"/>
      <c r="C25" s="166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</row>
    <row r="26" spans="1:15" ht="18">
      <c r="A26" s="151"/>
      <c r="B26" s="164"/>
      <c r="C26" s="166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</row>
    <row r="27" spans="1:15" ht="18">
      <c r="A27" s="151"/>
      <c r="B27" s="164"/>
      <c r="C27" s="166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</row>
    <row r="28" spans="1:15" ht="18">
      <c r="A28" s="151"/>
      <c r="B28" s="164"/>
      <c r="C28" s="166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</row>
    <row r="29" spans="1:15" ht="18">
      <c r="A29" s="151"/>
      <c r="B29" s="164"/>
      <c r="C29" s="166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</row>
    <row r="30" spans="1:15" ht="18">
      <c r="A30" s="151"/>
      <c r="B30" s="164"/>
      <c r="C30" s="166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</row>
    <row r="31" spans="1:15" ht="18">
      <c r="A31" s="151"/>
      <c r="B31" s="164"/>
      <c r="C31" s="166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</row>
    <row r="32" spans="1:15">
      <c r="A32" s="151"/>
      <c r="B32" s="167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</row>
    <row r="33" spans="1:15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</row>
    <row r="34" spans="1:15">
      <c r="A34" s="151"/>
      <c r="B34" s="151"/>
      <c r="C34" s="168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pans="1:15">
      <c r="A35" s="151"/>
      <c r="B35" s="169"/>
      <c r="C35" s="170"/>
      <c r="D35" s="151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</row>
    <row r="36" spans="1:15">
      <c r="A36" s="151"/>
      <c r="B36" s="170"/>
      <c r="C36" s="170"/>
      <c r="D36" s="151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</row>
    <row r="37" spans="1:15">
      <c r="A37" s="151"/>
      <c r="B37" s="169"/>
      <c r="C37" s="170"/>
      <c r="D37" s="15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  <row r="38" spans="1:15">
      <c r="A38" s="151"/>
      <c r="B38" s="170"/>
      <c r="C38" s="170"/>
      <c r="D38" s="151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</row>
    <row r="39" spans="1:15">
      <c r="A39" s="151"/>
      <c r="B39" s="171"/>
      <c r="C39" s="172"/>
      <c r="D39" s="173"/>
      <c r="E39" s="173"/>
      <c r="F39" s="152"/>
      <c r="G39" s="152"/>
      <c r="H39" s="152"/>
      <c r="I39" s="152"/>
      <c r="J39" s="152"/>
      <c r="K39" s="152"/>
      <c r="L39" s="152"/>
      <c r="M39" s="152"/>
      <c r="N39" s="152"/>
      <c r="O39" s="152"/>
    </row>
  </sheetData>
  <sortState ref="B3:D8">
    <sortCondition ref="B3:B8"/>
  </sortState>
  <mergeCells count="1">
    <mergeCell ref="A1:D1"/>
  </mergeCells>
  <phoneticPr fontId="0" type="noConversion"/>
  <pageMargins left="0" right="0" top="0.78740157480314965" bottom="0" header="0" footer="0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>
    <tabColor indexed="10"/>
  </sheetPr>
  <dimension ref="A8:D38"/>
  <sheetViews>
    <sheetView zoomScale="80" zoomScaleNormal="80" workbookViewId="0">
      <selection activeCell="F28" sqref="F28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42" t="s">
        <v>7</v>
      </c>
      <c r="D13" s="141"/>
    </row>
    <row r="14" spans="1:4" s="140" customFormat="1" ht="57" customHeight="1" thickBot="1">
      <c r="A14" s="65" t="s">
        <v>1</v>
      </c>
      <c r="B14" s="64" t="str">
        <f>'TAB 6 SQ.'!E21</f>
        <v>VENETO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4" t="s">
        <v>96</v>
      </c>
      <c r="C19" s="175"/>
      <c r="D19" s="140"/>
    </row>
    <row r="20" spans="1:4" ht="48" customHeight="1" thickBot="1">
      <c r="A20" s="144" t="s">
        <v>50</v>
      </c>
      <c r="B20" s="145" t="s">
        <v>97</v>
      </c>
      <c r="C20" s="146"/>
      <c r="D20" s="140"/>
    </row>
    <row r="21" spans="1:4" ht="48" customHeight="1" thickBot="1">
      <c r="A21" s="147" t="s">
        <v>51</v>
      </c>
      <c r="B21" s="145" t="s">
        <v>98</v>
      </c>
      <c r="C21" s="146"/>
      <c r="D21" s="140"/>
    </row>
    <row r="22" spans="1:4" ht="48" customHeight="1" thickBot="1">
      <c r="A22" s="147" t="s">
        <v>52</v>
      </c>
      <c r="B22" s="145" t="s">
        <v>99</v>
      </c>
      <c r="C22" s="146"/>
      <c r="D22" s="140"/>
    </row>
    <row r="23" spans="1:4" ht="48" customHeight="1" thickBot="1">
      <c r="A23" s="147" t="s">
        <v>53</v>
      </c>
      <c r="B23" s="145" t="s">
        <v>100</v>
      </c>
      <c r="C23" s="146"/>
      <c r="D23" s="140"/>
    </row>
    <row r="24" spans="1:4" ht="48" customHeight="1" thickBot="1">
      <c r="A24" s="147" t="s">
        <v>54</v>
      </c>
      <c r="B24" s="145" t="s">
        <v>101</v>
      </c>
      <c r="C24" s="146"/>
      <c r="D24" s="140"/>
    </row>
    <row r="25" spans="1:4" ht="48" customHeight="1" thickBot="1">
      <c r="A25" s="147" t="s">
        <v>55</v>
      </c>
      <c r="B25" s="145" t="s">
        <v>102</v>
      </c>
      <c r="C25" s="146"/>
      <c r="D25" s="140"/>
    </row>
    <row r="26" spans="1:4" ht="48" customHeight="1" thickBot="1">
      <c r="A26" s="147" t="s">
        <v>56</v>
      </c>
      <c r="B26" s="145" t="s">
        <v>103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/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>
    <tabColor indexed="12"/>
  </sheetPr>
  <dimension ref="A8:D38"/>
  <sheetViews>
    <sheetView workbookViewId="0">
      <selection activeCell="B19" sqref="B19:B28"/>
    </sheetView>
  </sheetViews>
  <sheetFormatPr defaultRowHeight="12.75"/>
  <cols>
    <col min="1" max="1" width="21.7109375" style="139" customWidth="1"/>
    <col min="2" max="2" width="90.85546875" style="139" customWidth="1"/>
    <col min="3" max="3" width="32.5703125" style="139" customWidth="1"/>
    <col min="4" max="16384" width="9.140625" style="139"/>
  </cols>
  <sheetData>
    <row r="8" spans="1:4" ht="13.5" thickBot="1"/>
    <row r="9" spans="1:4" ht="12.75" customHeight="1">
      <c r="A9" s="287" t="s">
        <v>48</v>
      </c>
      <c r="B9" s="288"/>
      <c r="C9" s="289"/>
      <c r="D9" s="140"/>
    </row>
    <row r="10" spans="1:4" s="140" customFormat="1">
      <c r="A10" s="290"/>
      <c r="B10" s="291"/>
      <c r="C10" s="292"/>
      <c r="D10" s="141"/>
    </row>
    <row r="11" spans="1:4">
      <c r="A11" s="290"/>
      <c r="B11" s="291"/>
      <c r="C11" s="292"/>
      <c r="D11" s="141"/>
    </row>
    <row r="12" spans="1:4" ht="34.5" customHeight="1" thickBot="1">
      <c r="A12" s="293"/>
      <c r="B12" s="294"/>
      <c r="C12" s="295"/>
      <c r="D12" s="141"/>
    </row>
    <row r="13" spans="1:4" ht="35.25" customHeight="1" thickBot="1">
      <c r="A13" s="296" t="s">
        <v>2</v>
      </c>
      <c r="B13" s="297"/>
      <c r="C13" s="183" t="s">
        <v>3</v>
      </c>
      <c r="D13" s="141"/>
    </row>
    <row r="14" spans="1:4" s="140" customFormat="1" ht="57" customHeight="1" thickBot="1">
      <c r="A14" s="65" t="s">
        <v>1</v>
      </c>
      <c r="B14" s="64" t="str">
        <f>'TAB 6 SQ.'!E22</f>
        <v>TOSCANA</v>
      </c>
      <c r="C14" s="143" t="s">
        <v>4</v>
      </c>
      <c r="D14" s="141"/>
    </row>
    <row r="15" spans="1:4" ht="15.95" customHeight="1">
      <c r="A15" s="298" t="s">
        <v>5</v>
      </c>
      <c r="B15" s="301" t="s">
        <v>6</v>
      </c>
      <c r="C15" s="304"/>
      <c r="D15" s="140"/>
    </row>
    <row r="16" spans="1:4" ht="14.1" customHeight="1">
      <c r="A16" s="299"/>
      <c r="B16" s="302"/>
      <c r="C16" s="305"/>
      <c r="D16" s="140"/>
    </row>
    <row r="17" spans="1:4" ht="12.95" customHeight="1">
      <c r="A17" s="299"/>
      <c r="B17" s="302"/>
      <c r="C17" s="305"/>
      <c r="D17" s="140"/>
    </row>
    <row r="18" spans="1:4" ht="12.95" customHeight="1" thickBot="1">
      <c r="A18" s="300"/>
      <c r="B18" s="303"/>
      <c r="C18" s="306"/>
      <c r="D18" s="140"/>
    </row>
    <row r="19" spans="1:4" ht="48" customHeight="1" thickBot="1">
      <c r="A19" s="180" t="s">
        <v>49</v>
      </c>
      <c r="B19" s="174"/>
      <c r="C19" s="175"/>
      <c r="D19" s="140"/>
    </row>
    <row r="20" spans="1:4" ht="48" customHeight="1" thickBot="1">
      <c r="A20" s="144" t="s">
        <v>50</v>
      </c>
      <c r="B20" s="145" t="s">
        <v>136</v>
      </c>
      <c r="C20" s="146"/>
      <c r="D20" s="140"/>
    </row>
    <row r="21" spans="1:4" ht="48" customHeight="1" thickBot="1">
      <c r="A21" s="147" t="s">
        <v>51</v>
      </c>
      <c r="B21" s="145" t="s">
        <v>137</v>
      </c>
      <c r="C21" s="146"/>
      <c r="D21" s="140"/>
    </row>
    <row r="22" spans="1:4" ht="48" customHeight="1" thickBot="1">
      <c r="A22" s="147" t="s">
        <v>52</v>
      </c>
      <c r="B22" s="145" t="s">
        <v>144</v>
      </c>
      <c r="C22" s="146"/>
      <c r="D22" s="140"/>
    </row>
    <row r="23" spans="1:4" ht="48" customHeight="1" thickBot="1">
      <c r="A23" s="147" t="s">
        <v>53</v>
      </c>
      <c r="B23" s="145" t="s">
        <v>145</v>
      </c>
      <c r="C23" s="146"/>
      <c r="D23" s="140"/>
    </row>
    <row r="24" spans="1:4" ht="48" customHeight="1" thickBot="1">
      <c r="A24" s="147" t="s">
        <v>54</v>
      </c>
      <c r="B24" s="145" t="s">
        <v>140</v>
      </c>
      <c r="C24" s="146"/>
      <c r="D24" s="140"/>
    </row>
    <row r="25" spans="1:4" ht="48" customHeight="1" thickBot="1">
      <c r="A25" s="147" t="s">
        <v>55</v>
      </c>
      <c r="B25" s="145" t="s">
        <v>141</v>
      </c>
      <c r="C25" s="146"/>
      <c r="D25" s="140"/>
    </row>
    <row r="26" spans="1:4" ht="48" customHeight="1" thickBot="1">
      <c r="A26" s="147" t="s">
        <v>56</v>
      </c>
      <c r="B26" s="145" t="s">
        <v>142</v>
      </c>
      <c r="C26" s="146"/>
      <c r="D26" s="140"/>
    </row>
    <row r="27" spans="1:4" s="140" customFormat="1" ht="48" customHeight="1" thickBot="1">
      <c r="A27" s="147" t="s">
        <v>57</v>
      </c>
      <c r="B27" s="145"/>
      <c r="C27" s="146"/>
    </row>
    <row r="28" spans="1:4" s="141" customFormat="1" ht="48" customHeight="1" thickBot="1">
      <c r="A28" s="181" t="s">
        <v>58</v>
      </c>
      <c r="B28" s="182" t="s">
        <v>143</v>
      </c>
      <c r="C28" s="146"/>
    </row>
    <row r="29" spans="1:4" s="141" customFormat="1" ht="12.75" customHeight="1"/>
    <row r="30" spans="1:4" s="141" customFormat="1" ht="18" customHeight="1">
      <c r="A30" s="148"/>
      <c r="B30" s="148"/>
      <c r="C30" s="286"/>
    </row>
    <row r="31" spans="1:4" s="141" customFormat="1" ht="18" customHeight="1">
      <c r="A31" s="148"/>
      <c r="B31" s="148"/>
      <c r="C31" s="286"/>
    </row>
    <row r="32" spans="1:4" s="141" customFormat="1" ht="13.5" customHeight="1"/>
    <row r="38" ht="21" customHeight="1"/>
  </sheetData>
  <mergeCells count="6">
    <mergeCell ref="C30:C31"/>
    <mergeCell ref="A9:C12"/>
    <mergeCell ref="A13:B13"/>
    <mergeCell ref="A15:A18"/>
    <mergeCell ref="B15:B18"/>
    <mergeCell ref="C15:C18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31</vt:i4>
      </vt:variant>
      <vt:variant>
        <vt:lpstr>Intervalli denominati</vt:lpstr>
      </vt:variant>
      <vt:variant>
        <vt:i4>1</vt:i4>
      </vt:variant>
    </vt:vector>
  </HeadingPairs>
  <TitlesOfParts>
    <vt:vector size="32" baseType="lpstr">
      <vt:lpstr>LIGURIA</vt:lpstr>
      <vt:lpstr>EMILIA ROMAGNA</vt:lpstr>
      <vt:lpstr>VENETO</vt:lpstr>
      <vt:lpstr>LAZIO</vt:lpstr>
      <vt:lpstr>TOSCANA</vt:lpstr>
      <vt:lpstr>SICILIA</vt:lpstr>
      <vt:lpstr> SORTEGGIO 6 SQ</vt:lpstr>
      <vt:lpstr>FORM SQ.ROSSA.NR.3 QUAL 3-4</vt:lpstr>
      <vt:lpstr>FORM SQ. BLU.NR.4 QUAL 3-4</vt:lpstr>
      <vt:lpstr>FOGLIO INC 3-4</vt:lpstr>
      <vt:lpstr>bollettino inc 3-4</vt:lpstr>
      <vt:lpstr>FORM SQ.ROSSA NR.5 QUAL 5-6</vt:lpstr>
      <vt:lpstr>FORM SQ.BLU NR 6 QUAL 5-6</vt:lpstr>
      <vt:lpstr>FOGLIO INC 5-6</vt:lpstr>
      <vt:lpstr>FORM SQ.ROSSA 1° SEMIF</vt:lpstr>
      <vt:lpstr>FORM SQ.BLU 1° SEMIF </vt:lpstr>
      <vt:lpstr>FOGLIO INC.1° SEMIF </vt:lpstr>
      <vt:lpstr>BOLLETTINO 1° SEMIF</vt:lpstr>
      <vt:lpstr>FORM SQ.ROSSA 2° SEMIF</vt:lpstr>
      <vt:lpstr>FORM SQ.BLU 2° SEMIF</vt:lpstr>
      <vt:lpstr>FOGLIO INC.2° SEMIF</vt:lpstr>
      <vt:lpstr>BOLLETTINO 2° SEMIF</vt:lpstr>
      <vt:lpstr>FORMAZIONE SQ.ROSSA REC</vt:lpstr>
      <vt:lpstr>FORMAZIONE SQ.BLU REC </vt:lpstr>
      <vt:lpstr>FOGLIO INC RECUPERO</vt:lpstr>
      <vt:lpstr>BOLLETTINO RECUPERO</vt:lpstr>
      <vt:lpstr>FORMAZIONE SQ.ROSSA FIN.1°-2°</vt:lpstr>
      <vt:lpstr>FORMAZIONE SQ.BLU FIN.1°-2°</vt:lpstr>
      <vt:lpstr>FOGLIO INC.FINALE 1°-2°</vt:lpstr>
      <vt:lpstr>BOLLETTINO FIN 1°-2°</vt:lpstr>
      <vt:lpstr>TAB 6 SQ.</vt:lpstr>
      <vt:lpstr>'BOLLETTINO 2° SEMIF'!Area_stampa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</dc:creator>
  <cp:lastModifiedBy>Fijlkam</cp:lastModifiedBy>
  <cp:lastPrinted>2015-12-12T14:41:19Z</cp:lastPrinted>
  <dcterms:created xsi:type="dcterms:W3CDTF">2008-10-26T17:47:43Z</dcterms:created>
  <dcterms:modified xsi:type="dcterms:W3CDTF">2015-12-12T18:13:40Z</dcterms:modified>
</cp:coreProperties>
</file>